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Users\rub-s\Desktop\Arbeit AWI\MasterPolarstern\"/>
    </mc:Choice>
  </mc:AlternateContent>
  <xr:revisionPtr revIDLastSave="0" documentId="13_ncr:1_{1204BA56-220A-40FC-8060-7CE7BF096112}" xr6:coauthVersionLast="47" xr6:coauthVersionMax="47" xr10:uidLastSave="{00000000-0000-0000-0000-000000000000}"/>
  <bookViews>
    <workbookView xWindow="-98" yWindow="-98" windowWidth="24496" windowHeight="15796" activeTab="1" xr2:uid="{00000000-000D-0000-FFFF-FFFF00000000}"/>
  </bookViews>
  <sheets>
    <sheet name="Autofim" sheetId="1" r:id="rId1"/>
    <sheet name="CTD" sheetId="3" r:id="rId2"/>
    <sheet name="Sequencing" sheetId="10" r:id="rId3"/>
    <sheet name="CTD-lab" sheetId="6" r:id="rId4"/>
    <sheet name="ISP" sheetId="9" r:id="rId5"/>
    <sheet name="ISP_summary" sheetId="8" r:id="rId6"/>
    <sheet name="ISCA" sheetId="4" r:id="rId7"/>
    <sheet name="Ice" sheetId="5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481" i="3" l="1"/>
  <c r="AO575" i="3"/>
  <c r="AP575" i="3" s="1"/>
  <c r="AU575" i="3" s="1"/>
  <c r="AU521" i="3"/>
  <c r="AU537" i="3"/>
  <c r="AU553" i="3"/>
  <c r="AO573" i="3"/>
  <c r="AP573" i="3" s="1"/>
  <c r="AU573" i="3" s="1"/>
  <c r="AP571" i="3"/>
  <c r="AU571" i="3" s="1"/>
  <c r="AO571" i="3"/>
  <c r="AP569" i="3"/>
  <c r="AU569" i="3" s="1"/>
  <c r="AO569" i="3"/>
  <c r="AO567" i="3"/>
  <c r="AP567" i="3" s="1"/>
  <c r="AU567" i="3" s="1"/>
  <c r="AU565" i="3"/>
  <c r="AP565" i="3"/>
  <c r="AO565" i="3"/>
  <c r="AU563" i="3"/>
  <c r="AP563" i="3"/>
  <c r="AO563" i="3"/>
  <c r="AO561" i="3"/>
  <c r="AP561" i="3" s="1"/>
  <c r="AU561" i="3" s="1"/>
  <c r="AO559" i="3"/>
  <c r="AP559" i="3" s="1"/>
  <c r="AU559" i="3" s="1"/>
  <c r="AP557" i="3"/>
  <c r="AU557" i="3" s="1"/>
  <c r="AO557" i="3"/>
  <c r="AP555" i="3"/>
  <c r="AU555" i="3" s="1"/>
  <c r="AO555" i="3"/>
  <c r="AP553" i="3"/>
  <c r="AO553" i="3"/>
  <c r="AO551" i="3"/>
  <c r="AP551" i="3" s="1"/>
  <c r="AU551" i="3" s="1"/>
  <c r="AP549" i="3"/>
  <c r="AU549" i="3" s="1"/>
  <c r="AO549" i="3"/>
  <c r="AP547" i="3"/>
  <c r="AU547" i="3" s="1"/>
  <c r="AO547" i="3"/>
  <c r="AO545" i="3"/>
  <c r="AP545" i="3" s="1"/>
  <c r="AU545" i="3" s="1"/>
  <c r="AO543" i="3"/>
  <c r="AP543" i="3" s="1"/>
  <c r="AU543" i="3" s="1"/>
  <c r="AP541" i="3"/>
  <c r="AU541" i="3" s="1"/>
  <c r="AO541" i="3"/>
  <c r="AP539" i="3"/>
  <c r="AU539" i="3" s="1"/>
  <c r="AO539" i="3"/>
  <c r="AP537" i="3"/>
  <c r="AO537" i="3"/>
  <c r="AO535" i="3"/>
  <c r="AP535" i="3" s="1"/>
  <c r="AU535" i="3" s="1"/>
  <c r="AP533" i="3"/>
  <c r="AU533" i="3" s="1"/>
  <c r="AO533" i="3"/>
  <c r="AP531" i="3"/>
  <c r="AU531" i="3" s="1"/>
  <c r="AO531" i="3"/>
  <c r="AO529" i="3"/>
  <c r="AP529" i="3" s="1"/>
  <c r="AU529" i="3" s="1"/>
  <c r="AO527" i="3"/>
  <c r="AP527" i="3" s="1"/>
  <c r="AU527" i="3" s="1"/>
  <c r="AP525" i="3"/>
  <c r="AU525" i="3" s="1"/>
  <c r="AO525" i="3"/>
  <c r="AP523" i="3"/>
  <c r="AU523" i="3" s="1"/>
  <c r="AO523" i="3"/>
  <c r="AP521" i="3"/>
  <c r="AO521" i="3"/>
  <c r="AO519" i="3"/>
  <c r="AP519" i="3" s="1"/>
  <c r="AU519" i="3" s="1"/>
  <c r="AP517" i="3"/>
  <c r="AU517" i="3" s="1"/>
  <c r="AO517" i="3"/>
  <c r="AP515" i="3"/>
  <c r="AU515" i="3" s="1"/>
  <c r="AO515" i="3"/>
  <c r="AO513" i="3"/>
  <c r="AP513" i="3" s="1"/>
  <c r="AU513" i="3" s="1"/>
  <c r="AO511" i="3"/>
  <c r="AP511" i="3" s="1"/>
  <c r="AU511" i="3" s="1"/>
  <c r="AP509" i="3"/>
  <c r="AU509" i="3" s="1"/>
  <c r="AO509" i="3"/>
  <c r="AP507" i="3"/>
  <c r="AU507" i="3" s="1"/>
  <c r="AO507" i="3"/>
  <c r="AP505" i="3"/>
  <c r="AU505" i="3" s="1"/>
  <c r="AO505" i="3"/>
  <c r="AN563" i="3"/>
  <c r="AN557" i="3"/>
  <c r="AO393" i="3"/>
  <c r="AO395" i="3"/>
  <c r="AO397" i="3"/>
  <c r="AO399" i="3"/>
  <c r="AP399" i="3" s="1"/>
  <c r="AU399" i="3" s="1"/>
  <c r="AO401" i="3"/>
  <c r="AP401" i="3" s="1"/>
  <c r="AU401" i="3" s="1"/>
  <c r="AO403" i="3"/>
  <c r="AO405" i="3"/>
  <c r="AP405" i="3" s="1"/>
  <c r="AU405" i="3" s="1"/>
  <c r="AO407" i="3"/>
  <c r="AP407" i="3" s="1"/>
  <c r="AU407" i="3" s="1"/>
  <c r="AO409" i="3"/>
  <c r="AP409" i="3" s="1"/>
  <c r="AU409" i="3" s="1"/>
  <c r="AO411" i="3"/>
  <c r="AP411" i="3" s="1"/>
  <c r="AU411" i="3" s="1"/>
  <c r="AO413" i="3"/>
  <c r="AO415" i="3"/>
  <c r="AP415" i="3" s="1"/>
  <c r="AU415" i="3" s="1"/>
  <c r="AO417" i="3"/>
  <c r="AO419" i="3"/>
  <c r="AP419" i="3" s="1"/>
  <c r="AU419" i="3" s="1"/>
  <c r="V549" i="3"/>
  <c r="U549" i="3" s="1"/>
  <c r="V547" i="3"/>
  <c r="U547" i="3" s="1"/>
  <c r="V545" i="3"/>
  <c r="U545" i="3" s="1"/>
  <c r="V543" i="3"/>
  <c r="U543" i="3"/>
  <c r="V541" i="3"/>
  <c r="U541" i="3" s="1"/>
  <c r="V539" i="3"/>
  <c r="U539" i="3" s="1"/>
  <c r="V537" i="3"/>
  <c r="U537" i="3" s="1"/>
  <c r="V535" i="3"/>
  <c r="U535" i="3"/>
  <c r="V533" i="3"/>
  <c r="U533" i="3" s="1"/>
  <c r="V531" i="3"/>
  <c r="U531" i="3" s="1"/>
  <c r="V529" i="3"/>
  <c r="U529" i="3" s="1"/>
  <c r="V527" i="3"/>
  <c r="U527" i="3"/>
  <c r="V525" i="3"/>
  <c r="U525" i="3" s="1"/>
  <c r="V523" i="3"/>
  <c r="U523" i="3" s="1"/>
  <c r="V521" i="3"/>
  <c r="U521" i="3" s="1"/>
  <c r="V519" i="3"/>
  <c r="U519" i="3"/>
  <c r="V517" i="3"/>
  <c r="U517" i="3" s="1"/>
  <c r="V515" i="3"/>
  <c r="U515" i="3" s="1"/>
  <c r="V513" i="3"/>
  <c r="U513" i="3" s="1"/>
  <c r="V511" i="3"/>
  <c r="U511" i="3"/>
  <c r="V509" i="3"/>
  <c r="U509" i="3" s="1"/>
  <c r="V507" i="3"/>
  <c r="U507" i="3" s="1"/>
  <c r="V505" i="3"/>
  <c r="U505" i="3" s="1"/>
  <c r="T515" i="3"/>
  <c r="AH505" i="3"/>
  <c r="AJ505" i="3" s="1"/>
  <c r="AI505" i="3" s="1"/>
  <c r="T549" i="3"/>
  <c r="T547" i="3"/>
  <c r="T545" i="3"/>
  <c r="T543" i="3"/>
  <c r="T541" i="3"/>
  <c r="T539" i="3"/>
  <c r="T537" i="3"/>
  <c r="T535" i="3"/>
  <c r="T533" i="3"/>
  <c r="T531" i="3"/>
  <c r="T529" i="3"/>
  <c r="T527" i="3"/>
  <c r="T525" i="3"/>
  <c r="AB525" i="3" s="1"/>
  <c r="T523" i="3"/>
  <c r="T521" i="3"/>
  <c r="T519" i="3"/>
  <c r="AB519" i="3" s="1"/>
  <c r="T517" i="3"/>
  <c r="AB515" i="3"/>
  <c r="T513" i="3"/>
  <c r="T511" i="3"/>
  <c r="T509" i="3"/>
  <c r="AB509" i="3" s="1"/>
  <c r="T507" i="3"/>
  <c r="T505" i="3"/>
  <c r="V3" i="3"/>
  <c r="N558" i="3"/>
  <c r="V558" i="3" s="1"/>
  <c r="W558" i="3" s="1"/>
  <c r="I558" i="3"/>
  <c r="AB505" i="3"/>
  <c r="AB533" i="3"/>
  <c r="AB535" i="3"/>
  <c r="AB541" i="3"/>
  <c r="AB543" i="3"/>
  <c r="AB551" i="3"/>
  <c r="T168" i="3"/>
  <c r="V168" i="3" s="1"/>
  <c r="U168" i="3" s="1"/>
  <c r="AB507" i="3"/>
  <c r="AB553" i="3"/>
  <c r="AB555" i="3"/>
  <c r="AB557" i="3"/>
  <c r="AB559" i="3"/>
  <c r="AB561" i="3"/>
  <c r="AB563" i="3"/>
  <c r="AB565" i="3"/>
  <c r="AB567" i="3"/>
  <c r="AB569" i="3"/>
  <c r="AB571" i="3"/>
  <c r="AB573" i="3"/>
  <c r="AB575" i="3"/>
  <c r="O168" i="3"/>
  <c r="O495" i="3"/>
  <c r="O493" i="3"/>
  <c r="O497" i="3"/>
  <c r="O499" i="3"/>
  <c r="O501" i="3"/>
  <c r="O503" i="3"/>
  <c r="O485" i="3"/>
  <c r="T3" i="3"/>
  <c r="T265" i="3"/>
  <c r="AO4" i="3"/>
  <c r="AP4" i="3" s="1"/>
  <c r="AU4" i="3" s="1"/>
  <c r="AO382" i="3"/>
  <c r="AP382" i="3" s="1"/>
  <c r="AU382" i="3" s="1"/>
  <c r="AO287" i="3"/>
  <c r="AP287" i="3" s="1"/>
  <c r="AU287" i="3" s="1"/>
  <c r="AO289" i="3"/>
  <c r="AP289" i="3" s="1"/>
  <c r="AU289" i="3" s="1"/>
  <c r="AO291" i="3"/>
  <c r="AP291" i="3" s="1"/>
  <c r="AU291" i="3" s="1"/>
  <c r="AO195" i="3"/>
  <c r="AP195" i="3" s="1"/>
  <c r="AU195" i="3" s="1"/>
  <c r="AO197" i="3"/>
  <c r="AP197" i="3" s="1"/>
  <c r="AU197" i="3" s="1"/>
  <c r="AO199" i="3"/>
  <c r="AP199" i="3" s="1"/>
  <c r="AU199" i="3" s="1"/>
  <c r="AO201" i="3"/>
  <c r="AP201" i="3" s="1"/>
  <c r="AU201" i="3" s="1"/>
  <c r="AO203" i="3"/>
  <c r="AP203" i="3" s="1"/>
  <c r="AU203" i="3" s="1"/>
  <c r="AO205" i="3"/>
  <c r="AP205" i="3" s="1"/>
  <c r="AU205" i="3" s="1"/>
  <c r="AO207" i="3"/>
  <c r="AP207" i="3" s="1"/>
  <c r="AU207" i="3" s="1"/>
  <c r="AO209" i="3"/>
  <c r="AP209" i="3" s="1"/>
  <c r="AU209" i="3" s="1"/>
  <c r="AO211" i="3"/>
  <c r="AP211" i="3" s="1"/>
  <c r="AU211" i="3" s="1"/>
  <c r="AO213" i="3"/>
  <c r="AP213" i="3" s="1"/>
  <c r="AU213" i="3" s="1"/>
  <c r="AO215" i="3"/>
  <c r="AP215" i="3" s="1"/>
  <c r="AU215" i="3" s="1"/>
  <c r="AO217" i="3"/>
  <c r="AP217" i="3" s="1"/>
  <c r="AU217" i="3" s="1"/>
  <c r="AO219" i="3"/>
  <c r="AP219" i="3" s="1"/>
  <c r="AU219" i="3" s="1"/>
  <c r="AO221" i="3"/>
  <c r="AP221" i="3" s="1"/>
  <c r="AU221" i="3" s="1"/>
  <c r="AO223" i="3"/>
  <c r="AP223" i="3" s="1"/>
  <c r="AU223" i="3" s="1"/>
  <c r="AO225" i="3"/>
  <c r="AP225" i="3" s="1"/>
  <c r="AU225" i="3" s="1"/>
  <c r="AO227" i="3"/>
  <c r="AP227" i="3" s="1"/>
  <c r="AU227" i="3" s="1"/>
  <c r="AO229" i="3"/>
  <c r="AP229" i="3" s="1"/>
  <c r="AU229" i="3" s="1"/>
  <c r="AO231" i="3"/>
  <c r="AP231" i="3" s="1"/>
  <c r="AU231" i="3" s="1"/>
  <c r="AO233" i="3"/>
  <c r="AP233" i="3" s="1"/>
  <c r="AU233" i="3" s="1"/>
  <c r="AO235" i="3"/>
  <c r="AP235" i="3" s="1"/>
  <c r="AU235" i="3" s="1"/>
  <c r="AO237" i="3"/>
  <c r="AP237" i="3" s="1"/>
  <c r="AU237" i="3" s="1"/>
  <c r="AO239" i="3"/>
  <c r="AP239" i="3" s="1"/>
  <c r="AU239" i="3" s="1"/>
  <c r="AO241" i="3"/>
  <c r="AP241" i="3" s="1"/>
  <c r="AU241" i="3" s="1"/>
  <c r="AO243" i="3"/>
  <c r="AP243" i="3" s="1"/>
  <c r="AU243" i="3" s="1"/>
  <c r="AO245" i="3"/>
  <c r="AP245" i="3" s="1"/>
  <c r="AU245" i="3" s="1"/>
  <c r="AO247" i="3"/>
  <c r="AP247" i="3" s="1"/>
  <c r="AU247" i="3" s="1"/>
  <c r="AO249" i="3"/>
  <c r="AP249" i="3" s="1"/>
  <c r="AU249" i="3" s="1"/>
  <c r="AO251" i="3"/>
  <c r="AP251" i="3" s="1"/>
  <c r="AU251" i="3" s="1"/>
  <c r="AO253" i="3"/>
  <c r="AP253" i="3" s="1"/>
  <c r="AU253" i="3" s="1"/>
  <c r="AO255" i="3"/>
  <c r="AP255" i="3" s="1"/>
  <c r="AU255" i="3" s="1"/>
  <c r="AO257" i="3"/>
  <c r="AP257" i="3" s="1"/>
  <c r="AU257" i="3" s="1"/>
  <c r="AO259" i="3"/>
  <c r="AP259" i="3" s="1"/>
  <c r="AU259" i="3" s="1"/>
  <c r="AO261" i="3"/>
  <c r="AP261" i="3" s="1"/>
  <c r="AU261" i="3" s="1"/>
  <c r="AO263" i="3"/>
  <c r="AP263" i="3" s="1"/>
  <c r="AU263" i="3" s="1"/>
  <c r="AO265" i="3"/>
  <c r="AP265" i="3" s="1"/>
  <c r="AU265" i="3" s="1"/>
  <c r="AO267" i="3"/>
  <c r="AP267" i="3" s="1"/>
  <c r="AU267" i="3" s="1"/>
  <c r="AO269" i="3"/>
  <c r="AP269" i="3" s="1"/>
  <c r="AU269" i="3" s="1"/>
  <c r="AO271" i="3"/>
  <c r="AP271" i="3" s="1"/>
  <c r="AU271" i="3" s="1"/>
  <c r="AO273" i="3"/>
  <c r="AP273" i="3" s="1"/>
  <c r="AU273" i="3" s="1"/>
  <c r="AO275" i="3"/>
  <c r="AP275" i="3" s="1"/>
  <c r="AU275" i="3" s="1"/>
  <c r="AO277" i="3"/>
  <c r="AP277" i="3" s="1"/>
  <c r="AU277" i="3" s="1"/>
  <c r="AO279" i="3"/>
  <c r="AP279" i="3" s="1"/>
  <c r="AU279" i="3" s="1"/>
  <c r="AO281" i="3"/>
  <c r="AP281" i="3" s="1"/>
  <c r="AU281" i="3" s="1"/>
  <c r="AO283" i="3"/>
  <c r="AP283" i="3" s="1"/>
  <c r="AU283" i="3" s="1"/>
  <c r="AO285" i="3"/>
  <c r="AP285" i="3" s="1"/>
  <c r="AU285" i="3" s="1"/>
  <c r="AO293" i="3"/>
  <c r="AP293" i="3" s="1"/>
  <c r="AU293" i="3" s="1"/>
  <c r="AO295" i="3"/>
  <c r="AP295" i="3" s="1"/>
  <c r="AU295" i="3" s="1"/>
  <c r="AO297" i="3"/>
  <c r="AP297" i="3" s="1"/>
  <c r="AU297" i="3" s="1"/>
  <c r="AO299" i="3"/>
  <c r="AP299" i="3" s="1"/>
  <c r="AU299" i="3" s="1"/>
  <c r="AO301" i="3"/>
  <c r="AP301" i="3" s="1"/>
  <c r="AU301" i="3" s="1"/>
  <c r="AO303" i="3"/>
  <c r="AP303" i="3" s="1"/>
  <c r="AU303" i="3" s="1"/>
  <c r="AO305" i="3"/>
  <c r="AP305" i="3" s="1"/>
  <c r="AU305" i="3" s="1"/>
  <c r="AO307" i="3"/>
  <c r="AP307" i="3" s="1"/>
  <c r="AU307" i="3" s="1"/>
  <c r="AO309" i="3"/>
  <c r="AP309" i="3" s="1"/>
  <c r="AU309" i="3" s="1"/>
  <c r="AO311" i="3"/>
  <c r="AP311" i="3" s="1"/>
  <c r="AU311" i="3" s="1"/>
  <c r="AO313" i="3"/>
  <c r="AP313" i="3" s="1"/>
  <c r="AU313" i="3" s="1"/>
  <c r="AO315" i="3"/>
  <c r="AP315" i="3" s="1"/>
  <c r="AU315" i="3" s="1"/>
  <c r="AO317" i="3"/>
  <c r="AP317" i="3" s="1"/>
  <c r="AU317" i="3" s="1"/>
  <c r="AO319" i="3"/>
  <c r="AP319" i="3" s="1"/>
  <c r="AU319" i="3" s="1"/>
  <c r="AO321" i="3"/>
  <c r="AP321" i="3" s="1"/>
  <c r="AU321" i="3" s="1"/>
  <c r="AO323" i="3"/>
  <c r="AP323" i="3" s="1"/>
  <c r="AU323" i="3" s="1"/>
  <c r="AO325" i="3"/>
  <c r="AP325" i="3" s="1"/>
  <c r="AU325" i="3" s="1"/>
  <c r="AO327" i="3"/>
  <c r="AP327" i="3" s="1"/>
  <c r="AU327" i="3" s="1"/>
  <c r="AO329" i="3"/>
  <c r="AP329" i="3" s="1"/>
  <c r="AU329" i="3" s="1"/>
  <c r="AO331" i="3"/>
  <c r="AP331" i="3" s="1"/>
  <c r="AU331" i="3" s="1"/>
  <c r="AO333" i="3"/>
  <c r="AP333" i="3" s="1"/>
  <c r="AU333" i="3" s="1"/>
  <c r="AO335" i="3"/>
  <c r="AP335" i="3" s="1"/>
  <c r="AU335" i="3" s="1"/>
  <c r="AO337" i="3"/>
  <c r="AP337" i="3" s="1"/>
  <c r="AU337" i="3" s="1"/>
  <c r="AO339" i="3"/>
  <c r="AP339" i="3" s="1"/>
  <c r="AU339" i="3" s="1"/>
  <c r="AO341" i="3"/>
  <c r="AP341" i="3" s="1"/>
  <c r="AU341" i="3" s="1"/>
  <c r="AO343" i="3"/>
  <c r="AP343" i="3" s="1"/>
  <c r="AU343" i="3" s="1"/>
  <c r="AO345" i="3"/>
  <c r="AP345" i="3" s="1"/>
  <c r="AU345" i="3" s="1"/>
  <c r="AO347" i="3"/>
  <c r="AP347" i="3" s="1"/>
  <c r="AU347" i="3" s="1"/>
  <c r="AO349" i="3"/>
  <c r="AP349" i="3" s="1"/>
  <c r="AU349" i="3" s="1"/>
  <c r="AO351" i="3"/>
  <c r="AP351" i="3" s="1"/>
  <c r="AU351" i="3" s="1"/>
  <c r="AO353" i="3"/>
  <c r="AP353" i="3" s="1"/>
  <c r="AU353" i="3" s="1"/>
  <c r="AO355" i="3"/>
  <c r="AP355" i="3" s="1"/>
  <c r="AU355" i="3" s="1"/>
  <c r="AO357" i="3"/>
  <c r="AP357" i="3" s="1"/>
  <c r="AU357" i="3" s="1"/>
  <c r="AO359" i="3"/>
  <c r="AP359" i="3" s="1"/>
  <c r="AU359" i="3" s="1"/>
  <c r="AO361" i="3"/>
  <c r="AP361" i="3" s="1"/>
  <c r="AU361" i="3" s="1"/>
  <c r="AO363" i="3"/>
  <c r="AP363" i="3" s="1"/>
  <c r="AU363" i="3" s="1"/>
  <c r="AO365" i="3"/>
  <c r="AP365" i="3" s="1"/>
  <c r="AU365" i="3" s="1"/>
  <c r="AO367" i="3"/>
  <c r="AP367" i="3" s="1"/>
  <c r="AU367" i="3" s="1"/>
  <c r="AO369" i="3"/>
  <c r="AP369" i="3" s="1"/>
  <c r="AU369" i="3" s="1"/>
  <c r="AO371" i="3"/>
  <c r="AP371" i="3" s="1"/>
  <c r="AU371" i="3" s="1"/>
  <c r="AO373" i="3"/>
  <c r="AP373" i="3" s="1"/>
  <c r="AU373" i="3" s="1"/>
  <c r="AO375" i="3"/>
  <c r="AP375" i="3" s="1"/>
  <c r="AU375" i="3" s="1"/>
  <c r="AO377" i="3"/>
  <c r="AP377" i="3" s="1"/>
  <c r="AU377" i="3" s="1"/>
  <c r="AO379" i="3"/>
  <c r="AP379" i="3" s="1"/>
  <c r="AU379" i="3" s="1"/>
  <c r="AO381" i="3"/>
  <c r="AP381" i="3" s="1"/>
  <c r="AU381" i="3" s="1"/>
  <c r="AO383" i="3"/>
  <c r="AP383" i="3" s="1"/>
  <c r="AU383" i="3" s="1"/>
  <c r="AO385" i="3"/>
  <c r="AP385" i="3" s="1"/>
  <c r="AU385" i="3" s="1"/>
  <c r="AO387" i="3"/>
  <c r="AP387" i="3" s="1"/>
  <c r="AU387" i="3" s="1"/>
  <c r="AO389" i="3"/>
  <c r="AP389" i="3" s="1"/>
  <c r="AU389" i="3" s="1"/>
  <c r="AO391" i="3"/>
  <c r="AP391" i="3" s="1"/>
  <c r="AU391" i="3" s="1"/>
  <c r="AP393" i="3"/>
  <c r="AU393" i="3" s="1"/>
  <c r="AP395" i="3"/>
  <c r="AU395" i="3" s="1"/>
  <c r="AP397" i="3"/>
  <c r="AU397" i="3" s="1"/>
  <c r="AP403" i="3"/>
  <c r="AU403" i="3" s="1"/>
  <c r="AP413" i="3"/>
  <c r="AU413" i="3" s="1"/>
  <c r="AP417" i="3"/>
  <c r="AU417" i="3" s="1"/>
  <c r="AO421" i="3"/>
  <c r="AP421" i="3" s="1"/>
  <c r="AU421" i="3" s="1"/>
  <c r="AO423" i="3"/>
  <c r="AP423" i="3" s="1"/>
  <c r="AU423" i="3" s="1"/>
  <c r="AO425" i="3"/>
  <c r="AP425" i="3" s="1"/>
  <c r="AU425" i="3" s="1"/>
  <c r="AO427" i="3"/>
  <c r="AP427" i="3" s="1"/>
  <c r="AU427" i="3" s="1"/>
  <c r="AO429" i="3"/>
  <c r="AP429" i="3" s="1"/>
  <c r="AU429" i="3" s="1"/>
  <c r="AO431" i="3"/>
  <c r="AP431" i="3" s="1"/>
  <c r="AU431" i="3" s="1"/>
  <c r="AO433" i="3"/>
  <c r="AP433" i="3" s="1"/>
  <c r="AU433" i="3" s="1"/>
  <c r="AO435" i="3"/>
  <c r="AP435" i="3" s="1"/>
  <c r="AU435" i="3" s="1"/>
  <c r="AO437" i="3"/>
  <c r="AP437" i="3" s="1"/>
  <c r="AU437" i="3" s="1"/>
  <c r="AO439" i="3"/>
  <c r="AP439" i="3" s="1"/>
  <c r="AU439" i="3" s="1"/>
  <c r="AO441" i="3"/>
  <c r="AP441" i="3" s="1"/>
  <c r="AU441" i="3" s="1"/>
  <c r="AO443" i="3"/>
  <c r="AP443" i="3" s="1"/>
  <c r="AU443" i="3" s="1"/>
  <c r="AO445" i="3"/>
  <c r="AP445" i="3" s="1"/>
  <c r="AU445" i="3" s="1"/>
  <c r="AO447" i="3"/>
  <c r="AP447" i="3" s="1"/>
  <c r="AU447" i="3" s="1"/>
  <c r="AO449" i="3"/>
  <c r="AP449" i="3" s="1"/>
  <c r="AU449" i="3" s="1"/>
  <c r="AO451" i="3"/>
  <c r="AP451" i="3" s="1"/>
  <c r="AU451" i="3" s="1"/>
  <c r="AO453" i="3"/>
  <c r="AP453" i="3" s="1"/>
  <c r="AU453" i="3" s="1"/>
  <c r="AO455" i="3"/>
  <c r="AP455" i="3" s="1"/>
  <c r="AU455" i="3" s="1"/>
  <c r="AO457" i="3"/>
  <c r="AP457" i="3" s="1"/>
  <c r="AU457" i="3" s="1"/>
  <c r="AO459" i="3"/>
  <c r="AP459" i="3" s="1"/>
  <c r="AU459" i="3" s="1"/>
  <c r="AO461" i="3"/>
  <c r="AP461" i="3" s="1"/>
  <c r="AU461" i="3" s="1"/>
  <c r="AO463" i="3"/>
  <c r="AP463" i="3" s="1"/>
  <c r="AU463" i="3" s="1"/>
  <c r="AO465" i="3"/>
  <c r="AP465" i="3" s="1"/>
  <c r="AU465" i="3" s="1"/>
  <c r="AO467" i="3"/>
  <c r="AP467" i="3" s="1"/>
  <c r="AU467" i="3" s="1"/>
  <c r="AO469" i="3"/>
  <c r="AP469" i="3" s="1"/>
  <c r="AU469" i="3" s="1"/>
  <c r="AO471" i="3"/>
  <c r="AP471" i="3" s="1"/>
  <c r="AU471" i="3" s="1"/>
  <c r="AO473" i="3"/>
  <c r="AP473" i="3" s="1"/>
  <c r="AU473" i="3" s="1"/>
  <c r="AO475" i="3"/>
  <c r="AP475" i="3" s="1"/>
  <c r="AU475" i="3" s="1"/>
  <c r="AO477" i="3"/>
  <c r="AP477" i="3" s="1"/>
  <c r="AU477" i="3" s="1"/>
  <c r="AO479" i="3"/>
  <c r="AP479" i="3" s="1"/>
  <c r="AU479" i="3" s="1"/>
  <c r="AO481" i="3"/>
  <c r="AP481" i="3" s="1"/>
  <c r="AU481" i="3" s="1"/>
  <c r="AO483" i="3"/>
  <c r="AP483" i="3" s="1"/>
  <c r="AU483" i="3" s="1"/>
  <c r="AO485" i="3"/>
  <c r="AP485" i="3" s="1"/>
  <c r="AU485" i="3" s="1"/>
  <c r="AO487" i="3"/>
  <c r="AP487" i="3" s="1"/>
  <c r="AU487" i="3" s="1"/>
  <c r="AO489" i="3"/>
  <c r="AP489" i="3" s="1"/>
  <c r="AU489" i="3" s="1"/>
  <c r="AO491" i="3"/>
  <c r="AP491" i="3" s="1"/>
  <c r="AU491" i="3" s="1"/>
  <c r="AO493" i="3"/>
  <c r="AP493" i="3" s="1"/>
  <c r="AU493" i="3" s="1"/>
  <c r="AO495" i="3"/>
  <c r="AP495" i="3" s="1"/>
  <c r="AU495" i="3" s="1"/>
  <c r="AO497" i="3"/>
  <c r="AP497" i="3" s="1"/>
  <c r="AU497" i="3" s="1"/>
  <c r="AO499" i="3"/>
  <c r="AP499" i="3" s="1"/>
  <c r="AU499" i="3" s="1"/>
  <c r="AO501" i="3"/>
  <c r="AP501" i="3" s="1"/>
  <c r="AU501" i="3" s="1"/>
  <c r="AO503" i="3"/>
  <c r="AP503" i="3" s="1"/>
  <c r="AU503" i="3" s="1"/>
  <c r="AO193" i="3"/>
  <c r="AP193" i="3" s="1"/>
  <c r="AU193" i="3" s="1"/>
  <c r="O435" i="3"/>
  <c r="O437" i="3"/>
  <c r="O439" i="3"/>
  <c r="O441" i="3"/>
  <c r="O443" i="3"/>
  <c r="O445" i="3"/>
  <c r="O447" i="3"/>
  <c r="O449" i="3"/>
  <c r="O451" i="3"/>
  <c r="O453" i="3"/>
  <c r="O455" i="3"/>
  <c r="O457" i="3"/>
  <c r="O459" i="3"/>
  <c r="O461" i="3"/>
  <c r="O463" i="3"/>
  <c r="O465" i="3"/>
  <c r="O467" i="3"/>
  <c r="O469" i="3"/>
  <c r="O471" i="3"/>
  <c r="O473" i="3"/>
  <c r="O475" i="3"/>
  <c r="O477" i="3"/>
  <c r="O479" i="3"/>
  <c r="O483" i="3"/>
  <c r="O487" i="3"/>
  <c r="O489" i="3"/>
  <c r="O491" i="3"/>
  <c r="O433" i="3"/>
  <c r="O191" i="3"/>
  <c r="O193" i="3"/>
  <c r="O195" i="3"/>
  <c r="O197" i="3"/>
  <c r="O199" i="3"/>
  <c r="O201" i="3"/>
  <c r="O203" i="3"/>
  <c r="O205" i="3"/>
  <c r="O207" i="3"/>
  <c r="O209" i="3"/>
  <c r="O211" i="3"/>
  <c r="O213" i="3"/>
  <c r="O215" i="3"/>
  <c r="O217" i="3"/>
  <c r="O219" i="3"/>
  <c r="O221" i="3"/>
  <c r="O223" i="3"/>
  <c r="O225" i="3"/>
  <c r="O227" i="3"/>
  <c r="O229" i="3"/>
  <c r="O231" i="3"/>
  <c r="O233" i="3"/>
  <c r="O235" i="3"/>
  <c r="O237" i="3"/>
  <c r="O239" i="3"/>
  <c r="O241" i="3"/>
  <c r="O243" i="3"/>
  <c r="O245" i="3"/>
  <c r="O247" i="3"/>
  <c r="O249" i="3"/>
  <c r="O251" i="3"/>
  <c r="O253" i="3"/>
  <c r="O255" i="3"/>
  <c r="O257" i="3"/>
  <c r="O259" i="3"/>
  <c r="O261" i="3"/>
  <c r="O263" i="3"/>
  <c r="O265" i="3"/>
  <c r="O267" i="3"/>
  <c r="O269" i="3"/>
  <c r="O271" i="3"/>
  <c r="O273" i="3"/>
  <c r="O275" i="3"/>
  <c r="O277" i="3"/>
  <c r="O279" i="3"/>
  <c r="O281" i="3"/>
  <c r="O283" i="3"/>
  <c r="O285" i="3"/>
  <c r="O287" i="3"/>
  <c r="O289" i="3"/>
  <c r="O291" i="3"/>
  <c r="O293" i="3"/>
  <c r="O295" i="3"/>
  <c r="O297" i="3"/>
  <c r="O299" i="3"/>
  <c r="O301" i="3"/>
  <c r="O303" i="3"/>
  <c r="O305" i="3"/>
  <c r="O307" i="3"/>
  <c r="O309" i="3"/>
  <c r="O311" i="3"/>
  <c r="O313" i="3"/>
  <c r="O315" i="3"/>
  <c r="O317" i="3"/>
  <c r="O319" i="3"/>
  <c r="O321" i="3"/>
  <c r="O323" i="3"/>
  <c r="O325" i="3"/>
  <c r="O327" i="3"/>
  <c r="O329" i="3"/>
  <c r="O331" i="3"/>
  <c r="O333" i="3"/>
  <c r="O335" i="3"/>
  <c r="O337" i="3"/>
  <c r="O339" i="3"/>
  <c r="O341" i="3"/>
  <c r="O343" i="3"/>
  <c r="O345" i="3"/>
  <c r="O347" i="3"/>
  <c r="O349" i="3"/>
  <c r="O351" i="3"/>
  <c r="O353" i="3"/>
  <c r="O355" i="3"/>
  <c r="O357" i="3"/>
  <c r="O359" i="3"/>
  <c r="O361" i="3"/>
  <c r="O363" i="3"/>
  <c r="O365" i="3"/>
  <c r="O367" i="3"/>
  <c r="O369" i="3"/>
  <c r="O371" i="3"/>
  <c r="O373" i="3"/>
  <c r="O375" i="3"/>
  <c r="O377" i="3"/>
  <c r="O379" i="3"/>
  <c r="O381" i="3"/>
  <c r="O383" i="3"/>
  <c r="O385" i="3"/>
  <c r="O387" i="3"/>
  <c r="O389" i="3"/>
  <c r="O391" i="3"/>
  <c r="O393" i="3"/>
  <c r="O395" i="3"/>
  <c r="O397" i="3"/>
  <c r="O399" i="3"/>
  <c r="O401" i="3"/>
  <c r="O403" i="3"/>
  <c r="O405" i="3"/>
  <c r="O407" i="3"/>
  <c r="O409" i="3"/>
  <c r="O411" i="3"/>
  <c r="O413" i="3"/>
  <c r="O415" i="3"/>
  <c r="O417" i="3"/>
  <c r="O419" i="3"/>
  <c r="O421" i="3"/>
  <c r="O423" i="3"/>
  <c r="O425" i="3"/>
  <c r="O427" i="3"/>
  <c r="O429" i="3"/>
  <c r="O431" i="3"/>
  <c r="O5" i="3"/>
  <c r="O7" i="3"/>
  <c r="O9" i="3"/>
  <c r="O11" i="3"/>
  <c r="O13" i="3"/>
  <c r="O15" i="3"/>
  <c r="O17" i="3"/>
  <c r="O19" i="3"/>
  <c r="O21" i="3"/>
  <c r="O23" i="3"/>
  <c r="O25" i="3"/>
  <c r="O27" i="3"/>
  <c r="O29" i="3"/>
  <c r="O31" i="3"/>
  <c r="O33" i="3"/>
  <c r="O35" i="3"/>
  <c r="O37" i="3"/>
  <c r="O39" i="3"/>
  <c r="O41" i="3"/>
  <c r="O43" i="3"/>
  <c r="O45" i="3"/>
  <c r="O47" i="3"/>
  <c r="O49" i="3"/>
  <c r="O51" i="3"/>
  <c r="O53" i="3"/>
  <c r="O55" i="3"/>
  <c r="O57" i="3"/>
  <c r="O59" i="3"/>
  <c r="O61" i="3"/>
  <c r="O63" i="3"/>
  <c r="O65" i="3"/>
  <c r="O67" i="3"/>
  <c r="O69" i="3"/>
  <c r="O71" i="3"/>
  <c r="O73" i="3"/>
  <c r="O75" i="3"/>
  <c r="O77" i="3"/>
  <c r="O79" i="3"/>
  <c r="O81" i="3"/>
  <c r="O83" i="3"/>
  <c r="O85" i="3"/>
  <c r="O87" i="3"/>
  <c r="O89" i="3"/>
  <c r="O91" i="3"/>
  <c r="O93" i="3"/>
  <c r="O95" i="3"/>
  <c r="O97" i="3"/>
  <c r="O99" i="3"/>
  <c r="O101" i="3"/>
  <c r="O103" i="3"/>
  <c r="O105" i="3"/>
  <c r="O107" i="3"/>
  <c r="O109" i="3"/>
  <c r="O111" i="3"/>
  <c r="O113" i="3"/>
  <c r="O115" i="3"/>
  <c r="O117" i="3"/>
  <c r="O119" i="3"/>
  <c r="O121" i="3"/>
  <c r="O123" i="3"/>
  <c r="O125" i="3"/>
  <c r="O127" i="3"/>
  <c r="O129" i="3"/>
  <c r="O131" i="3"/>
  <c r="O133" i="3"/>
  <c r="O135" i="3"/>
  <c r="O137" i="3"/>
  <c r="O139" i="3"/>
  <c r="O141" i="3"/>
  <c r="O143" i="3"/>
  <c r="O145" i="3"/>
  <c r="O147" i="3"/>
  <c r="O149" i="3"/>
  <c r="O151" i="3"/>
  <c r="O153" i="3"/>
  <c r="O155" i="3"/>
  <c r="O157" i="3"/>
  <c r="O159" i="3"/>
  <c r="O161" i="3"/>
  <c r="O163" i="3"/>
  <c r="O165" i="3"/>
  <c r="O167" i="3"/>
  <c r="O169" i="3"/>
  <c r="O171" i="3"/>
  <c r="O173" i="3"/>
  <c r="O175" i="3"/>
  <c r="O177" i="3"/>
  <c r="O179" i="3"/>
  <c r="O181" i="3"/>
  <c r="O183" i="3"/>
  <c r="O185" i="3"/>
  <c r="O187" i="3"/>
  <c r="O189" i="3"/>
  <c r="O3" i="3"/>
  <c r="AB545" i="3" l="1"/>
  <c r="AB529" i="3"/>
  <c r="AB527" i="3"/>
  <c r="AB523" i="3"/>
  <c r="AB539" i="3"/>
  <c r="AB511" i="3"/>
  <c r="AB531" i="3"/>
  <c r="AB549" i="3"/>
  <c r="AB517" i="3"/>
  <c r="AB547" i="3"/>
  <c r="AB513" i="3"/>
  <c r="AB537" i="3"/>
  <c r="AB521" i="3"/>
  <c r="AB168" i="3"/>
  <c r="AC168" i="3" s="1"/>
  <c r="T59" i="3"/>
  <c r="V59" i="3" s="1"/>
  <c r="U59" i="3" s="1"/>
  <c r="AB3" i="3"/>
  <c r="AC3" i="3" s="1"/>
  <c r="AO5" i="3"/>
  <c r="AP5" i="3" s="1"/>
  <c r="AU5" i="3" s="1"/>
  <c r="AO7" i="3"/>
  <c r="AP7" i="3" s="1"/>
  <c r="AU7" i="3" s="1"/>
  <c r="AO9" i="3"/>
  <c r="AP9" i="3" s="1"/>
  <c r="AU9" i="3" s="1"/>
  <c r="AO11" i="3"/>
  <c r="AP11" i="3" s="1"/>
  <c r="AU11" i="3" s="1"/>
  <c r="AO13" i="3"/>
  <c r="AP13" i="3" s="1"/>
  <c r="AU13" i="3" s="1"/>
  <c r="AO15" i="3"/>
  <c r="AP15" i="3" s="1"/>
  <c r="AU15" i="3" s="1"/>
  <c r="AO17" i="3"/>
  <c r="AP17" i="3" s="1"/>
  <c r="AU17" i="3" s="1"/>
  <c r="AO19" i="3"/>
  <c r="AP19" i="3" s="1"/>
  <c r="AU19" i="3" s="1"/>
  <c r="AO21" i="3"/>
  <c r="AP21" i="3" s="1"/>
  <c r="AU21" i="3" s="1"/>
  <c r="AO23" i="3"/>
  <c r="AP23" i="3" s="1"/>
  <c r="AU23" i="3" s="1"/>
  <c r="AO25" i="3"/>
  <c r="AP25" i="3" s="1"/>
  <c r="AU25" i="3" s="1"/>
  <c r="AO27" i="3"/>
  <c r="AP27" i="3" s="1"/>
  <c r="AU27" i="3" s="1"/>
  <c r="AO29" i="3"/>
  <c r="AP29" i="3" s="1"/>
  <c r="AU29" i="3" s="1"/>
  <c r="AO31" i="3"/>
  <c r="AP31" i="3" s="1"/>
  <c r="AU31" i="3" s="1"/>
  <c r="AO33" i="3"/>
  <c r="AP33" i="3" s="1"/>
  <c r="AU33" i="3" s="1"/>
  <c r="AO35" i="3"/>
  <c r="AP35" i="3" s="1"/>
  <c r="AU35" i="3" s="1"/>
  <c r="AO37" i="3"/>
  <c r="AP37" i="3" s="1"/>
  <c r="AU37" i="3" s="1"/>
  <c r="AO39" i="3"/>
  <c r="AP39" i="3" s="1"/>
  <c r="AU39" i="3" s="1"/>
  <c r="AO41" i="3"/>
  <c r="AP41" i="3" s="1"/>
  <c r="AU41" i="3" s="1"/>
  <c r="AO43" i="3"/>
  <c r="AP43" i="3" s="1"/>
  <c r="AU43" i="3" s="1"/>
  <c r="AO45" i="3"/>
  <c r="AP45" i="3" s="1"/>
  <c r="AU45" i="3" s="1"/>
  <c r="AO47" i="3"/>
  <c r="AP47" i="3" s="1"/>
  <c r="AU47" i="3" s="1"/>
  <c r="AO49" i="3"/>
  <c r="AP49" i="3" s="1"/>
  <c r="AU49" i="3" s="1"/>
  <c r="AO51" i="3"/>
  <c r="AP51" i="3" s="1"/>
  <c r="AU51" i="3" s="1"/>
  <c r="AO53" i="3"/>
  <c r="AP53" i="3" s="1"/>
  <c r="AU53" i="3" s="1"/>
  <c r="AO55" i="3"/>
  <c r="AP55" i="3" s="1"/>
  <c r="AU55" i="3" s="1"/>
  <c r="AO57" i="3"/>
  <c r="AP57" i="3" s="1"/>
  <c r="AU57" i="3" s="1"/>
  <c r="AO59" i="3"/>
  <c r="AP59" i="3" s="1"/>
  <c r="AU59" i="3" s="1"/>
  <c r="AO61" i="3"/>
  <c r="AP61" i="3" s="1"/>
  <c r="AU61" i="3" s="1"/>
  <c r="AO63" i="3"/>
  <c r="AP63" i="3" s="1"/>
  <c r="AU63" i="3" s="1"/>
  <c r="AO65" i="3"/>
  <c r="AP65" i="3" s="1"/>
  <c r="AU65" i="3" s="1"/>
  <c r="AO67" i="3"/>
  <c r="AP67" i="3" s="1"/>
  <c r="AU67" i="3" s="1"/>
  <c r="AO69" i="3"/>
  <c r="AP69" i="3" s="1"/>
  <c r="AU69" i="3" s="1"/>
  <c r="AO71" i="3"/>
  <c r="AP71" i="3" s="1"/>
  <c r="AU71" i="3" s="1"/>
  <c r="AO73" i="3"/>
  <c r="AP73" i="3" s="1"/>
  <c r="AU73" i="3" s="1"/>
  <c r="AO75" i="3"/>
  <c r="AP75" i="3" s="1"/>
  <c r="AU75" i="3" s="1"/>
  <c r="AO77" i="3"/>
  <c r="AP77" i="3" s="1"/>
  <c r="AU77" i="3" s="1"/>
  <c r="AO79" i="3"/>
  <c r="AP79" i="3" s="1"/>
  <c r="AU79" i="3" s="1"/>
  <c r="AO81" i="3"/>
  <c r="AP81" i="3" s="1"/>
  <c r="AU81" i="3" s="1"/>
  <c r="AO83" i="3"/>
  <c r="AP83" i="3" s="1"/>
  <c r="AU83" i="3" s="1"/>
  <c r="AO85" i="3"/>
  <c r="AP85" i="3" s="1"/>
  <c r="AU85" i="3" s="1"/>
  <c r="AO87" i="3"/>
  <c r="AP87" i="3" s="1"/>
  <c r="AU87" i="3" s="1"/>
  <c r="AO89" i="3"/>
  <c r="AP89" i="3" s="1"/>
  <c r="AU89" i="3" s="1"/>
  <c r="AO91" i="3"/>
  <c r="AP91" i="3" s="1"/>
  <c r="AU91" i="3" s="1"/>
  <c r="AO93" i="3"/>
  <c r="AP93" i="3" s="1"/>
  <c r="AU93" i="3" s="1"/>
  <c r="AO95" i="3"/>
  <c r="AP95" i="3" s="1"/>
  <c r="AU95" i="3" s="1"/>
  <c r="AO97" i="3"/>
  <c r="AP97" i="3" s="1"/>
  <c r="AU97" i="3" s="1"/>
  <c r="AO99" i="3"/>
  <c r="AP99" i="3" s="1"/>
  <c r="AU99" i="3" s="1"/>
  <c r="AO101" i="3"/>
  <c r="AP101" i="3" s="1"/>
  <c r="AU101" i="3" s="1"/>
  <c r="AO103" i="3"/>
  <c r="AP103" i="3" s="1"/>
  <c r="AU103" i="3" s="1"/>
  <c r="AO105" i="3"/>
  <c r="AP105" i="3" s="1"/>
  <c r="AU105" i="3" s="1"/>
  <c r="AO107" i="3"/>
  <c r="AP107" i="3" s="1"/>
  <c r="AU107" i="3" s="1"/>
  <c r="AO109" i="3"/>
  <c r="AP109" i="3" s="1"/>
  <c r="AU109" i="3" s="1"/>
  <c r="AO111" i="3"/>
  <c r="AP111" i="3" s="1"/>
  <c r="AU111" i="3" s="1"/>
  <c r="AO113" i="3"/>
  <c r="AP113" i="3" s="1"/>
  <c r="AU113" i="3" s="1"/>
  <c r="AO115" i="3"/>
  <c r="AP115" i="3" s="1"/>
  <c r="AU115" i="3" s="1"/>
  <c r="AO117" i="3"/>
  <c r="AP117" i="3" s="1"/>
  <c r="AU117" i="3" s="1"/>
  <c r="AO119" i="3"/>
  <c r="AP119" i="3" s="1"/>
  <c r="AU119" i="3" s="1"/>
  <c r="AO121" i="3"/>
  <c r="AP121" i="3" s="1"/>
  <c r="AU121" i="3" s="1"/>
  <c r="AO123" i="3"/>
  <c r="AP123" i="3" s="1"/>
  <c r="AU123" i="3" s="1"/>
  <c r="AO125" i="3"/>
  <c r="AP125" i="3" s="1"/>
  <c r="AU125" i="3" s="1"/>
  <c r="AO127" i="3"/>
  <c r="AP127" i="3" s="1"/>
  <c r="AU127" i="3" s="1"/>
  <c r="AO129" i="3"/>
  <c r="AP129" i="3" s="1"/>
  <c r="AU129" i="3" s="1"/>
  <c r="AO131" i="3"/>
  <c r="AP131" i="3" s="1"/>
  <c r="AU131" i="3" s="1"/>
  <c r="AO133" i="3"/>
  <c r="AP133" i="3" s="1"/>
  <c r="AU133" i="3" s="1"/>
  <c r="AO135" i="3"/>
  <c r="AP135" i="3" s="1"/>
  <c r="AU135" i="3" s="1"/>
  <c r="AO137" i="3"/>
  <c r="AP137" i="3" s="1"/>
  <c r="AU137" i="3" s="1"/>
  <c r="AO139" i="3"/>
  <c r="AP139" i="3" s="1"/>
  <c r="AU139" i="3" s="1"/>
  <c r="AO141" i="3"/>
  <c r="AP141" i="3" s="1"/>
  <c r="AU141" i="3" s="1"/>
  <c r="AO143" i="3"/>
  <c r="AP143" i="3" s="1"/>
  <c r="AU143" i="3" s="1"/>
  <c r="AO145" i="3"/>
  <c r="AP145" i="3" s="1"/>
  <c r="AU145" i="3" s="1"/>
  <c r="AO147" i="3"/>
  <c r="AP147" i="3" s="1"/>
  <c r="AU147" i="3" s="1"/>
  <c r="AO149" i="3"/>
  <c r="AP149" i="3" s="1"/>
  <c r="AU149" i="3" s="1"/>
  <c r="AO151" i="3"/>
  <c r="AP151" i="3" s="1"/>
  <c r="AU151" i="3" s="1"/>
  <c r="AO153" i="3"/>
  <c r="AP153" i="3" s="1"/>
  <c r="AU153" i="3" s="1"/>
  <c r="AO155" i="3"/>
  <c r="AP155" i="3" s="1"/>
  <c r="AU155" i="3" s="1"/>
  <c r="AO157" i="3"/>
  <c r="AP157" i="3" s="1"/>
  <c r="AU157" i="3" s="1"/>
  <c r="AO159" i="3"/>
  <c r="AP159" i="3" s="1"/>
  <c r="AU159" i="3" s="1"/>
  <c r="AO161" i="3"/>
  <c r="AP161" i="3" s="1"/>
  <c r="AU161" i="3" s="1"/>
  <c r="AO163" i="3"/>
  <c r="AP163" i="3" s="1"/>
  <c r="AU163" i="3" s="1"/>
  <c r="AO165" i="3"/>
  <c r="AP165" i="3" s="1"/>
  <c r="AU165" i="3" s="1"/>
  <c r="AO167" i="3"/>
  <c r="AP167" i="3" s="1"/>
  <c r="AU167" i="3" s="1"/>
  <c r="AO169" i="3"/>
  <c r="AP169" i="3" s="1"/>
  <c r="AU169" i="3" s="1"/>
  <c r="AO171" i="3"/>
  <c r="AP171" i="3" s="1"/>
  <c r="AU171" i="3" s="1"/>
  <c r="AO173" i="3"/>
  <c r="AP173" i="3" s="1"/>
  <c r="AU173" i="3" s="1"/>
  <c r="AO175" i="3"/>
  <c r="AP175" i="3" s="1"/>
  <c r="AU175" i="3" s="1"/>
  <c r="AO177" i="3"/>
  <c r="AP177" i="3" s="1"/>
  <c r="AU177" i="3" s="1"/>
  <c r="AO179" i="3"/>
  <c r="AP179" i="3" s="1"/>
  <c r="AU179" i="3" s="1"/>
  <c r="AO181" i="3"/>
  <c r="AP181" i="3" s="1"/>
  <c r="AU181" i="3" s="1"/>
  <c r="AO183" i="3"/>
  <c r="AP183" i="3" s="1"/>
  <c r="AU183" i="3" s="1"/>
  <c r="AO185" i="3"/>
  <c r="AP185" i="3" s="1"/>
  <c r="AU185" i="3" s="1"/>
  <c r="AO187" i="3"/>
  <c r="AP187" i="3" s="1"/>
  <c r="AU187" i="3" s="1"/>
  <c r="AO189" i="3"/>
  <c r="AP189" i="3" s="1"/>
  <c r="AU189" i="3" s="1"/>
  <c r="AO191" i="3"/>
  <c r="AP191" i="3" s="1"/>
  <c r="AU191" i="3" s="1"/>
  <c r="AO192" i="3"/>
  <c r="AP192" i="3" s="1"/>
  <c r="AU192" i="3" s="1"/>
  <c r="AO3" i="3"/>
  <c r="AP3" i="3" s="1"/>
  <c r="AU3" i="3" s="1"/>
  <c r="AA489" i="3"/>
  <c r="AA487" i="3"/>
  <c r="AA443" i="3"/>
  <c r="T501" i="3"/>
  <c r="V501" i="3" s="1"/>
  <c r="U501" i="3" s="1"/>
  <c r="T503" i="3"/>
  <c r="T433" i="3"/>
  <c r="V433" i="3" s="1"/>
  <c r="U433" i="3" s="1"/>
  <c r="T435" i="3"/>
  <c r="V435" i="3" s="1"/>
  <c r="U435" i="3" s="1"/>
  <c r="T437" i="3"/>
  <c r="V437" i="3" s="1"/>
  <c r="U437" i="3" s="1"/>
  <c r="T439" i="3"/>
  <c r="V439" i="3" s="1"/>
  <c r="U439" i="3" s="1"/>
  <c r="T441" i="3"/>
  <c r="V441" i="3" s="1"/>
  <c r="U441" i="3" s="1"/>
  <c r="T445" i="3"/>
  <c r="AB445" i="3" s="1"/>
  <c r="AC445" i="3" s="1"/>
  <c r="T447" i="3"/>
  <c r="V447" i="3" s="1"/>
  <c r="U447" i="3" s="1"/>
  <c r="T449" i="3"/>
  <c r="V449" i="3" s="1"/>
  <c r="U449" i="3" s="1"/>
  <c r="T451" i="3"/>
  <c r="V451" i="3" s="1"/>
  <c r="U451" i="3" s="1"/>
  <c r="T453" i="3"/>
  <c r="V453" i="3" s="1"/>
  <c r="U453" i="3" s="1"/>
  <c r="T455" i="3"/>
  <c r="V455" i="3" s="1"/>
  <c r="U455" i="3" s="1"/>
  <c r="T457" i="3"/>
  <c r="V457" i="3" s="1"/>
  <c r="U457" i="3" s="1"/>
  <c r="T459" i="3"/>
  <c r="V459" i="3" s="1"/>
  <c r="U459" i="3" s="1"/>
  <c r="T461" i="3"/>
  <c r="V461" i="3" s="1"/>
  <c r="U461" i="3" s="1"/>
  <c r="T463" i="3"/>
  <c r="AB463" i="3" s="1"/>
  <c r="AC463" i="3" s="1"/>
  <c r="T465" i="3"/>
  <c r="AB465" i="3" s="1"/>
  <c r="AC465" i="3" s="1"/>
  <c r="T467" i="3"/>
  <c r="V467" i="3" s="1"/>
  <c r="U467" i="3" s="1"/>
  <c r="T469" i="3"/>
  <c r="V469" i="3" s="1"/>
  <c r="U469" i="3" s="1"/>
  <c r="T471" i="3"/>
  <c r="V471" i="3" s="1"/>
  <c r="U471" i="3" s="1"/>
  <c r="T473" i="3"/>
  <c r="AB473" i="3" s="1"/>
  <c r="AC473" i="3" s="1"/>
  <c r="T475" i="3"/>
  <c r="V475" i="3" s="1"/>
  <c r="U475" i="3" s="1"/>
  <c r="T477" i="3"/>
  <c r="V477" i="3" s="1"/>
  <c r="U477" i="3" s="1"/>
  <c r="T479" i="3"/>
  <c r="V479" i="3" s="1"/>
  <c r="U479" i="3" s="1"/>
  <c r="T481" i="3"/>
  <c r="V481" i="3" s="1"/>
  <c r="U481" i="3" s="1"/>
  <c r="T483" i="3"/>
  <c r="V483" i="3" s="1"/>
  <c r="U483" i="3" s="1"/>
  <c r="T485" i="3"/>
  <c r="V485" i="3" s="1"/>
  <c r="U485" i="3" s="1"/>
  <c r="T491" i="3"/>
  <c r="V491" i="3" s="1"/>
  <c r="U491" i="3" s="1"/>
  <c r="T493" i="3"/>
  <c r="V493" i="3" s="1"/>
  <c r="U493" i="3" s="1"/>
  <c r="T495" i="3"/>
  <c r="V495" i="3" s="1"/>
  <c r="U495" i="3" s="1"/>
  <c r="T497" i="3"/>
  <c r="V497" i="3" s="1"/>
  <c r="U497" i="3" s="1"/>
  <c r="T499" i="3"/>
  <c r="V499" i="3" s="1"/>
  <c r="U499" i="3" s="1"/>
  <c r="S489" i="3"/>
  <c r="T489" i="3" s="1"/>
  <c r="V489" i="3" s="1"/>
  <c r="U489" i="3" s="1"/>
  <c r="S487" i="3"/>
  <c r="T487" i="3" s="1"/>
  <c r="S443" i="3"/>
  <c r="T443" i="3" s="1"/>
  <c r="V443" i="3" s="1"/>
  <c r="U443" i="3" s="1"/>
  <c r="T7" i="3"/>
  <c r="AB7" i="3" s="1"/>
  <c r="AC7" i="3" s="1"/>
  <c r="T9" i="3"/>
  <c r="T11" i="3"/>
  <c r="V11" i="3" s="1"/>
  <c r="U11" i="3" s="1"/>
  <c r="T13" i="3"/>
  <c r="AB13" i="3" s="1"/>
  <c r="AC13" i="3" s="1"/>
  <c r="T15" i="3"/>
  <c r="AB15" i="3" s="1"/>
  <c r="AC15" i="3" s="1"/>
  <c r="T17" i="3"/>
  <c r="V17" i="3" s="1"/>
  <c r="U17" i="3" s="1"/>
  <c r="T19" i="3"/>
  <c r="V19" i="3" s="1"/>
  <c r="U19" i="3" s="1"/>
  <c r="T21" i="3"/>
  <c r="V21" i="3" s="1"/>
  <c r="U21" i="3" s="1"/>
  <c r="T23" i="3"/>
  <c r="V23" i="3" s="1"/>
  <c r="U23" i="3" s="1"/>
  <c r="T25" i="3"/>
  <c r="AB25" i="3" s="1"/>
  <c r="AC25" i="3" s="1"/>
  <c r="T27" i="3"/>
  <c r="V27" i="3" s="1"/>
  <c r="U27" i="3" s="1"/>
  <c r="T29" i="3"/>
  <c r="AB29" i="3" s="1"/>
  <c r="AC29" i="3" s="1"/>
  <c r="T31" i="3"/>
  <c r="AB31" i="3" s="1"/>
  <c r="AC31" i="3" s="1"/>
  <c r="T33" i="3"/>
  <c r="AB33" i="3" s="1"/>
  <c r="AC33" i="3" s="1"/>
  <c r="T35" i="3"/>
  <c r="V35" i="3" s="1"/>
  <c r="U35" i="3" s="1"/>
  <c r="T37" i="3"/>
  <c r="V37" i="3" s="1"/>
  <c r="U37" i="3" s="1"/>
  <c r="T39" i="3"/>
  <c r="AB39" i="3" s="1"/>
  <c r="AC39" i="3" s="1"/>
  <c r="T41" i="3"/>
  <c r="V41" i="3" s="1"/>
  <c r="U41" i="3" s="1"/>
  <c r="T43" i="3"/>
  <c r="V43" i="3" s="1"/>
  <c r="U43" i="3" s="1"/>
  <c r="T45" i="3"/>
  <c r="V45" i="3" s="1"/>
  <c r="U45" i="3" s="1"/>
  <c r="T47" i="3"/>
  <c r="AB47" i="3" s="1"/>
  <c r="AC47" i="3" s="1"/>
  <c r="T49" i="3"/>
  <c r="V49" i="3" s="1"/>
  <c r="U49" i="3" s="1"/>
  <c r="T51" i="3"/>
  <c r="V51" i="3" s="1"/>
  <c r="U51" i="3" s="1"/>
  <c r="T53" i="3"/>
  <c r="V53" i="3" s="1"/>
  <c r="U53" i="3" s="1"/>
  <c r="T55" i="3"/>
  <c r="V55" i="3" s="1"/>
  <c r="U55" i="3" s="1"/>
  <c r="T57" i="3"/>
  <c r="AB57" i="3" s="1"/>
  <c r="AC57" i="3" s="1"/>
  <c r="T61" i="3"/>
  <c r="AB61" i="3" s="1"/>
  <c r="AC61" i="3" s="1"/>
  <c r="T63" i="3"/>
  <c r="AB63" i="3" s="1"/>
  <c r="AC63" i="3" s="1"/>
  <c r="T65" i="3"/>
  <c r="AB65" i="3" s="1"/>
  <c r="AC65" i="3" s="1"/>
  <c r="T67" i="3"/>
  <c r="V67" i="3" s="1"/>
  <c r="U67" i="3" s="1"/>
  <c r="T69" i="3"/>
  <c r="V69" i="3" s="1"/>
  <c r="U69" i="3" s="1"/>
  <c r="T71" i="3"/>
  <c r="AB71" i="3" s="1"/>
  <c r="AC71" i="3" s="1"/>
  <c r="T73" i="3"/>
  <c r="AB73" i="3" s="1"/>
  <c r="AC73" i="3" s="1"/>
  <c r="T75" i="3"/>
  <c r="V75" i="3" s="1"/>
  <c r="U75" i="3" s="1"/>
  <c r="T77" i="3"/>
  <c r="V77" i="3" s="1"/>
  <c r="U77" i="3" s="1"/>
  <c r="T79" i="3"/>
  <c r="AB79" i="3" s="1"/>
  <c r="AC79" i="3" s="1"/>
  <c r="T81" i="3"/>
  <c r="V81" i="3" s="1"/>
  <c r="U81" i="3" s="1"/>
  <c r="T83" i="3"/>
  <c r="V83" i="3" s="1"/>
  <c r="U83" i="3" s="1"/>
  <c r="T85" i="3"/>
  <c r="V85" i="3" s="1"/>
  <c r="U85" i="3" s="1"/>
  <c r="T87" i="3"/>
  <c r="AB87" i="3" s="1"/>
  <c r="AC87" i="3" s="1"/>
  <c r="T89" i="3"/>
  <c r="AB89" i="3" s="1"/>
  <c r="AC89" i="3" s="1"/>
  <c r="T91" i="3"/>
  <c r="V91" i="3" s="1"/>
  <c r="U91" i="3" s="1"/>
  <c r="T93" i="3"/>
  <c r="V93" i="3" s="1"/>
  <c r="U93" i="3" s="1"/>
  <c r="T95" i="3"/>
  <c r="AB95" i="3" s="1"/>
  <c r="AC95" i="3" s="1"/>
  <c r="T97" i="3"/>
  <c r="AB97" i="3" s="1"/>
  <c r="AC97" i="3" s="1"/>
  <c r="T99" i="3"/>
  <c r="V99" i="3" s="1"/>
  <c r="U99" i="3" s="1"/>
  <c r="T101" i="3"/>
  <c r="V101" i="3" s="1"/>
  <c r="U101" i="3" s="1"/>
  <c r="T103" i="3"/>
  <c r="AB103" i="3" s="1"/>
  <c r="AC103" i="3" s="1"/>
  <c r="T105" i="3"/>
  <c r="V105" i="3" s="1"/>
  <c r="U105" i="3" s="1"/>
  <c r="T107" i="3"/>
  <c r="V107" i="3" s="1"/>
  <c r="U107" i="3" s="1"/>
  <c r="T109" i="3"/>
  <c r="V109" i="3" s="1"/>
  <c r="U109" i="3" s="1"/>
  <c r="T111" i="3"/>
  <c r="AB111" i="3" s="1"/>
  <c r="AC111" i="3" s="1"/>
  <c r="T113" i="3"/>
  <c r="AB113" i="3" s="1"/>
  <c r="AC113" i="3" s="1"/>
  <c r="T115" i="3"/>
  <c r="V115" i="3" s="1"/>
  <c r="U115" i="3" s="1"/>
  <c r="T117" i="3"/>
  <c r="V117" i="3" s="1"/>
  <c r="U117" i="3" s="1"/>
  <c r="T119" i="3"/>
  <c r="AB119" i="3" s="1"/>
  <c r="AC119" i="3" s="1"/>
  <c r="T121" i="3"/>
  <c r="AB121" i="3" s="1"/>
  <c r="AC121" i="3" s="1"/>
  <c r="T123" i="3"/>
  <c r="V123" i="3" s="1"/>
  <c r="U123" i="3" s="1"/>
  <c r="T125" i="3"/>
  <c r="V125" i="3" s="1"/>
  <c r="U125" i="3" s="1"/>
  <c r="T127" i="3"/>
  <c r="AB127" i="3" s="1"/>
  <c r="AC127" i="3" s="1"/>
  <c r="T129" i="3"/>
  <c r="AB129" i="3" s="1"/>
  <c r="AC129" i="3" s="1"/>
  <c r="T131" i="3"/>
  <c r="V131" i="3" s="1"/>
  <c r="U131" i="3" s="1"/>
  <c r="T133" i="3"/>
  <c r="V133" i="3" s="1"/>
  <c r="U133" i="3" s="1"/>
  <c r="T135" i="3"/>
  <c r="V135" i="3" s="1"/>
  <c r="U135" i="3" s="1"/>
  <c r="T137" i="3"/>
  <c r="AB137" i="3" s="1"/>
  <c r="AC137" i="3" s="1"/>
  <c r="T139" i="3"/>
  <c r="V139" i="3" s="1"/>
  <c r="U139" i="3" s="1"/>
  <c r="T141" i="3"/>
  <c r="AB141" i="3" s="1"/>
  <c r="AC141" i="3" s="1"/>
  <c r="T143" i="3"/>
  <c r="AB143" i="3" s="1"/>
  <c r="AC143" i="3" s="1"/>
  <c r="T145" i="3"/>
  <c r="V145" i="3" s="1"/>
  <c r="U145" i="3" s="1"/>
  <c r="T147" i="3"/>
  <c r="V147" i="3" s="1"/>
  <c r="U147" i="3" s="1"/>
  <c r="T149" i="3"/>
  <c r="V149" i="3" s="1"/>
  <c r="U149" i="3" s="1"/>
  <c r="T151" i="3"/>
  <c r="AB151" i="3" s="1"/>
  <c r="AC151" i="3" s="1"/>
  <c r="T153" i="3"/>
  <c r="AB153" i="3" s="1"/>
  <c r="AC153" i="3" s="1"/>
  <c r="T155" i="3"/>
  <c r="AB155" i="3" s="1"/>
  <c r="AC155" i="3" s="1"/>
  <c r="T157" i="3"/>
  <c r="AB157" i="3" s="1"/>
  <c r="AC157" i="3" s="1"/>
  <c r="T159" i="3"/>
  <c r="AB159" i="3" s="1"/>
  <c r="AC159" i="3" s="1"/>
  <c r="T161" i="3"/>
  <c r="AB161" i="3" s="1"/>
  <c r="AC161" i="3" s="1"/>
  <c r="T163" i="3"/>
  <c r="V163" i="3" s="1"/>
  <c r="U163" i="3" s="1"/>
  <c r="T165" i="3"/>
  <c r="V165" i="3" s="1"/>
  <c r="U165" i="3" s="1"/>
  <c r="T167" i="3"/>
  <c r="AB167" i="3" s="1"/>
  <c r="AC167" i="3" s="1"/>
  <c r="T169" i="3"/>
  <c r="V169" i="3" s="1"/>
  <c r="U169" i="3" s="1"/>
  <c r="T171" i="3"/>
  <c r="V171" i="3" s="1"/>
  <c r="U171" i="3" s="1"/>
  <c r="T173" i="3"/>
  <c r="AB173" i="3" s="1"/>
  <c r="AC173" i="3" s="1"/>
  <c r="T175" i="3"/>
  <c r="AB175" i="3" s="1"/>
  <c r="AC175" i="3" s="1"/>
  <c r="T177" i="3"/>
  <c r="AB177" i="3" s="1"/>
  <c r="AC177" i="3" s="1"/>
  <c r="T179" i="3"/>
  <c r="V179" i="3" s="1"/>
  <c r="U179" i="3" s="1"/>
  <c r="T181" i="3"/>
  <c r="V181" i="3" s="1"/>
  <c r="U181" i="3" s="1"/>
  <c r="T183" i="3"/>
  <c r="AB183" i="3" s="1"/>
  <c r="AC183" i="3" s="1"/>
  <c r="T185" i="3"/>
  <c r="AB185" i="3" s="1"/>
  <c r="AC185" i="3" s="1"/>
  <c r="T187" i="3"/>
  <c r="V187" i="3" s="1"/>
  <c r="U187" i="3" s="1"/>
  <c r="T189" i="3"/>
  <c r="V189" i="3" s="1"/>
  <c r="U189" i="3" s="1"/>
  <c r="T191" i="3"/>
  <c r="AB191" i="3" s="1"/>
  <c r="AC191" i="3" s="1"/>
  <c r="T193" i="3"/>
  <c r="AB193" i="3" s="1"/>
  <c r="AC193" i="3" s="1"/>
  <c r="T195" i="3"/>
  <c r="V195" i="3" s="1"/>
  <c r="U195" i="3" s="1"/>
  <c r="T197" i="3"/>
  <c r="V197" i="3" s="1"/>
  <c r="U197" i="3" s="1"/>
  <c r="T199" i="3"/>
  <c r="AB199" i="3" s="1"/>
  <c r="AC199" i="3" s="1"/>
  <c r="T201" i="3"/>
  <c r="AB201" i="3" s="1"/>
  <c r="AC201" i="3" s="1"/>
  <c r="T203" i="3"/>
  <c r="V203" i="3" s="1"/>
  <c r="U203" i="3" s="1"/>
  <c r="T205" i="3"/>
  <c r="V205" i="3" s="1"/>
  <c r="U205" i="3" s="1"/>
  <c r="T207" i="3"/>
  <c r="AB207" i="3" s="1"/>
  <c r="AC207" i="3" s="1"/>
  <c r="T209" i="3"/>
  <c r="V209" i="3" s="1"/>
  <c r="U209" i="3" s="1"/>
  <c r="T211" i="3"/>
  <c r="V211" i="3" s="1"/>
  <c r="U211" i="3" s="1"/>
  <c r="T213" i="3"/>
  <c r="V213" i="3" s="1"/>
  <c r="U213" i="3" s="1"/>
  <c r="T215" i="3"/>
  <c r="AB215" i="3" s="1"/>
  <c r="AC215" i="3" s="1"/>
  <c r="T217" i="3"/>
  <c r="AB217" i="3" s="1"/>
  <c r="AC217" i="3" s="1"/>
  <c r="T219" i="3"/>
  <c r="V219" i="3" s="1"/>
  <c r="U219" i="3" s="1"/>
  <c r="T221" i="3"/>
  <c r="V221" i="3" s="1"/>
  <c r="U221" i="3" s="1"/>
  <c r="T223" i="3"/>
  <c r="AB223" i="3" s="1"/>
  <c r="AC223" i="3" s="1"/>
  <c r="T225" i="3"/>
  <c r="AB225" i="3" s="1"/>
  <c r="AC225" i="3" s="1"/>
  <c r="T227" i="3"/>
  <c r="V227" i="3" s="1"/>
  <c r="U227" i="3" s="1"/>
  <c r="T229" i="3"/>
  <c r="V229" i="3" s="1"/>
  <c r="U229" i="3" s="1"/>
  <c r="T231" i="3"/>
  <c r="AB231" i="3" s="1"/>
  <c r="AC231" i="3" s="1"/>
  <c r="T233" i="3"/>
  <c r="V233" i="3" s="1"/>
  <c r="U233" i="3" s="1"/>
  <c r="T235" i="3"/>
  <c r="V235" i="3" s="1"/>
  <c r="U235" i="3" s="1"/>
  <c r="T237" i="3"/>
  <c r="V237" i="3" s="1"/>
  <c r="U237" i="3" s="1"/>
  <c r="T239" i="3"/>
  <c r="AB239" i="3" s="1"/>
  <c r="AC239" i="3" s="1"/>
  <c r="T241" i="3"/>
  <c r="AB241" i="3" s="1"/>
  <c r="AC241" i="3" s="1"/>
  <c r="T243" i="3"/>
  <c r="V243" i="3" s="1"/>
  <c r="U243" i="3" s="1"/>
  <c r="T245" i="3"/>
  <c r="V245" i="3" s="1"/>
  <c r="U245" i="3" s="1"/>
  <c r="T247" i="3"/>
  <c r="V247" i="3" s="1"/>
  <c r="U247" i="3" s="1"/>
  <c r="T249" i="3"/>
  <c r="AB249" i="3" s="1"/>
  <c r="AC249" i="3" s="1"/>
  <c r="T251" i="3"/>
  <c r="V251" i="3" s="1"/>
  <c r="U251" i="3" s="1"/>
  <c r="T253" i="3"/>
  <c r="AB253" i="3" s="1"/>
  <c r="AC253" i="3" s="1"/>
  <c r="T255" i="3"/>
  <c r="AB255" i="3" s="1"/>
  <c r="AC255" i="3" s="1"/>
  <c r="T257" i="3"/>
  <c r="AB257" i="3" s="1"/>
  <c r="AC257" i="3" s="1"/>
  <c r="T259" i="3"/>
  <c r="V259" i="3" s="1"/>
  <c r="U259" i="3" s="1"/>
  <c r="T261" i="3"/>
  <c r="V261" i="3" s="1"/>
  <c r="U261" i="3" s="1"/>
  <c r="T263" i="3"/>
  <c r="AB263" i="3" s="1"/>
  <c r="AC263" i="3" s="1"/>
  <c r="AB265" i="3"/>
  <c r="AC265" i="3" s="1"/>
  <c r="T267" i="3"/>
  <c r="V267" i="3" s="1"/>
  <c r="U267" i="3" s="1"/>
  <c r="T269" i="3"/>
  <c r="AB269" i="3" s="1"/>
  <c r="AC269" i="3" s="1"/>
  <c r="T271" i="3"/>
  <c r="AB271" i="3" s="1"/>
  <c r="AC271" i="3" s="1"/>
  <c r="T273" i="3"/>
  <c r="V273" i="3" s="1"/>
  <c r="U273" i="3" s="1"/>
  <c r="T275" i="3"/>
  <c r="V275" i="3" s="1"/>
  <c r="U275" i="3" s="1"/>
  <c r="T277" i="3"/>
  <c r="V277" i="3" s="1"/>
  <c r="U277" i="3" s="1"/>
  <c r="T279" i="3"/>
  <c r="V279" i="3" s="1"/>
  <c r="U279" i="3" s="1"/>
  <c r="T281" i="3"/>
  <c r="AB281" i="3" s="1"/>
  <c r="AC281" i="3" s="1"/>
  <c r="T283" i="3"/>
  <c r="V283" i="3" s="1"/>
  <c r="U283" i="3" s="1"/>
  <c r="T285" i="3"/>
  <c r="AB285" i="3" s="1"/>
  <c r="AC285" i="3" s="1"/>
  <c r="T287" i="3"/>
  <c r="AB287" i="3" s="1"/>
  <c r="AC287" i="3" s="1"/>
  <c r="T289" i="3"/>
  <c r="AB289" i="3" s="1"/>
  <c r="AC289" i="3" s="1"/>
  <c r="T291" i="3"/>
  <c r="V291" i="3" s="1"/>
  <c r="U291" i="3" s="1"/>
  <c r="T293" i="3"/>
  <c r="V293" i="3" s="1"/>
  <c r="U293" i="3" s="1"/>
  <c r="T295" i="3"/>
  <c r="AB295" i="3" s="1"/>
  <c r="AC295" i="3" s="1"/>
  <c r="T297" i="3"/>
  <c r="V297" i="3" s="1"/>
  <c r="U297" i="3" s="1"/>
  <c r="T299" i="3"/>
  <c r="V299" i="3" s="1"/>
  <c r="U299" i="3" s="1"/>
  <c r="T301" i="3"/>
  <c r="AB301" i="3" s="1"/>
  <c r="AC301" i="3" s="1"/>
  <c r="T303" i="3"/>
  <c r="AB303" i="3" s="1"/>
  <c r="AC303" i="3" s="1"/>
  <c r="T305" i="3"/>
  <c r="AB305" i="3" s="1"/>
  <c r="AC305" i="3" s="1"/>
  <c r="T307" i="3"/>
  <c r="V307" i="3" s="1"/>
  <c r="U307" i="3" s="1"/>
  <c r="T309" i="3"/>
  <c r="V309" i="3" s="1"/>
  <c r="U309" i="3" s="1"/>
  <c r="T311" i="3"/>
  <c r="AB311" i="3" s="1"/>
  <c r="AC311" i="3" s="1"/>
  <c r="T313" i="3"/>
  <c r="AB313" i="3" s="1"/>
  <c r="AC313" i="3" s="1"/>
  <c r="T315" i="3"/>
  <c r="V315" i="3" s="1"/>
  <c r="U315" i="3" s="1"/>
  <c r="T317" i="3"/>
  <c r="V317" i="3" s="1"/>
  <c r="U317" i="3" s="1"/>
  <c r="T319" i="3"/>
  <c r="AB319" i="3" s="1"/>
  <c r="AC319" i="3" s="1"/>
  <c r="T321" i="3"/>
  <c r="AB321" i="3" s="1"/>
  <c r="AC321" i="3" s="1"/>
  <c r="T323" i="3"/>
  <c r="V323" i="3" s="1"/>
  <c r="U323" i="3" s="1"/>
  <c r="T325" i="3"/>
  <c r="V325" i="3" s="1"/>
  <c r="U325" i="3" s="1"/>
  <c r="T327" i="3"/>
  <c r="AB327" i="3" s="1"/>
  <c r="AC327" i="3" s="1"/>
  <c r="T329" i="3"/>
  <c r="AB329" i="3" s="1"/>
  <c r="AC329" i="3" s="1"/>
  <c r="T331" i="3"/>
  <c r="V331" i="3" s="1"/>
  <c r="U331" i="3" s="1"/>
  <c r="T333" i="3"/>
  <c r="V333" i="3" s="1"/>
  <c r="U333" i="3" s="1"/>
  <c r="T335" i="3"/>
  <c r="AB335" i="3" s="1"/>
  <c r="AC335" i="3" s="1"/>
  <c r="T337" i="3"/>
  <c r="V337" i="3" s="1"/>
  <c r="U337" i="3" s="1"/>
  <c r="T339" i="3"/>
  <c r="V339" i="3" s="1"/>
  <c r="U339" i="3" s="1"/>
  <c r="T341" i="3"/>
  <c r="V341" i="3" s="1"/>
  <c r="U341" i="3" s="1"/>
  <c r="T343" i="3"/>
  <c r="AB343" i="3" s="1"/>
  <c r="AC343" i="3" s="1"/>
  <c r="T345" i="3"/>
  <c r="AB345" i="3" s="1"/>
  <c r="AC345" i="3" s="1"/>
  <c r="T347" i="3"/>
  <c r="V347" i="3" s="1"/>
  <c r="U347" i="3" s="1"/>
  <c r="T349" i="3"/>
  <c r="V349" i="3" s="1"/>
  <c r="U349" i="3" s="1"/>
  <c r="T351" i="3"/>
  <c r="AB351" i="3" s="1"/>
  <c r="AC351" i="3" s="1"/>
  <c r="T353" i="3"/>
  <c r="AB353" i="3" s="1"/>
  <c r="AC353" i="3" s="1"/>
  <c r="T355" i="3"/>
  <c r="V355" i="3" s="1"/>
  <c r="U355" i="3" s="1"/>
  <c r="T357" i="3"/>
  <c r="V357" i="3" s="1"/>
  <c r="U357" i="3" s="1"/>
  <c r="T359" i="3"/>
  <c r="V359" i="3" s="1"/>
  <c r="U359" i="3" s="1"/>
  <c r="T361" i="3"/>
  <c r="V361" i="3" s="1"/>
  <c r="U361" i="3" s="1"/>
  <c r="T363" i="3"/>
  <c r="V363" i="3" s="1"/>
  <c r="U363" i="3" s="1"/>
  <c r="T365" i="3"/>
  <c r="V365" i="3" s="1"/>
  <c r="U365" i="3" s="1"/>
  <c r="T367" i="3"/>
  <c r="AB367" i="3" s="1"/>
  <c r="AC367" i="3" s="1"/>
  <c r="T369" i="3"/>
  <c r="AB369" i="3" s="1"/>
  <c r="AC369" i="3" s="1"/>
  <c r="T371" i="3"/>
  <c r="V371" i="3" s="1"/>
  <c r="U371" i="3" s="1"/>
  <c r="T373" i="3"/>
  <c r="V373" i="3" s="1"/>
  <c r="U373" i="3" s="1"/>
  <c r="T375" i="3"/>
  <c r="AB375" i="3" s="1"/>
  <c r="AC375" i="3" s="1"/>
  <c r="T377" i="3"/>
  <c r="AB377" i="3" s="1"/>
  <c r="AC377" i="3" s="1"/>
  <c r="T379" i="3"/>
  <c r="V379" i="3" s="1"/>
  <c r="U379" i="3" s="1"/>
  <c r="T381" i="3"/>
  <c r="V381" i="3" s="1"/>
  <c r="U381" i="3" s="1"/>
  <c r="T383" i="3"/>
  <c r="AB383" i="3" s="1"/>
  <c r="AC383" i="3" s="1"/>
  <c r="T385" i="3"/>
  <c r="V385" i="3" s="1"/>
  <c r="U385" i="3" s="1"/>
  <c r="T387" i="3"/>
  <c r="V387" i="3" s="1"/>
  <c r="U387" i="3" s="1"/>
  <c r="T389" i="3"/>
  <c r="V389" i="3" s="1"/>
  <c r="U389" i="3" s="1"/>
  <c r="T391" i="3"/>
  <c r="AB391" i="3" s="1"/>
  <c r="AC391" i="3" s="1"/>
  <c r="T393" i="3"/>
  <c r="AB393" i="3" s="1"/>
  <c r="AC393" i="3" s="1"/>
  <c r="T395" i="3"/>
  <c r="V395" i="3" s="1"/>
  <c r="U395" i="3" s="1"/>
  <c r="T397" i="3"/>
  <c r="AB397" i="3" s="1"/>
  <c r="AC397" i="3" s="1"/>
  <c r="T399" i="3"/>
  <c r="AB399" i="3" s="1"/>
  <c r="AC399" i="3" s="1"/>
  <c r="T401" i="3"/>
  <c r="V401" i="3" s="1"/>
  <c r="U401" i="3" s="1"/>
  <c r="T403" i="3"/>
  <c r="V403" i="3" s="1"/>
  <c r="U403" i="3" s="1"/>
  <c r="T405" i="3"/>
  <c r="V405" i="3" s="1"/>
  <c r="U405" i="3" s="1"/>
  <c r="T407" i="3"/>
  <c r="AB407" i="3" s="1"/>
  <c r="AC407" i="3" s="1"/>
  <c r="T409" i="3"/>
  <c r="AB409" i="3" s="1"/>
  <c r="AC409" i="3" s="1"/>
  <c r="T411" i="3"/>
  <c r="AB411" i="3" s="1"/>
  <c r="AC411" i="3" s="1"/>
  <c r="T413" i="3"/>
  <c r="V413" i="3" s="1"/>
  <c r="U413" i="3" s="1"/>
  <c r="T415" i="3"/>
  <c r="AB415" i="3" s="1"/>
  <c r="AC415" i="3" s="1"/>
  <c r="T417" i="3"/>
  <c r="AB417" i="3" s="1"/>
  <c r="AC417" i="3" s="1"/>
  <c r="T419" i="3"/>
  <c r="V419" i="3" s="1"/>
  <c r="U419" i="3" s="1"/>
  <c r="T421" i="3"/>
  <c r="V421" i="3" s="1"/>
  <c r="U421" i="3" s="1"/>
  <c r="T423" i="3"/>
  <c r="AB423" i="3" s="1"/>
  <c r="AC423" i="3" s="1"/>
  <c r="T425" i="3"/>
  <c r="V425" i="3" s="1"/>
  <c r="U425" i="3" s="1"/>
  <c r="T427" i="3"/>
  <c r="V427" i="3" s="1"/>
  <c r="U427" i="3" s="1"/>
  <c r="T429" i="3"/>
  <c r="V429" i="3" s="1"/>
  <c r="U429" i="3" s="1"/>
  <c r="T5" i="3"/>
  <c r="V5" i="3" s="1"/>
  <c r="U5" i="3" s="1"/>
  <c r="T431" i="3"/>
  <c r="V431" i="3" s="1"/>
  <c r="U431" i="3" s="1"/>
  <c r="N59" i="5"/>
  <c r="N57" i="5"/>
  <c r="N13" i="5"/>
  <c r="V503" i="3" l="1"/>
  <c r="U503" i="3" s="1"/>
  <c r="AB503" i="3"/>
  <c r="AC503" i="3" s="1"/>
  <c r="AB9" i="3"/>
  <c r="AC9" i="3" s="1"/>
  <c r="U3" i="3"/>
  <c r="V129" i="3"/>
  <c r="U129" i="3" s="1"/>
  <c r="V65" i="3"/>
  <c r="U65" i="3" s="1"/>
  <c r="V217" i="3"/>
  <c r="U217" i="3" s="1"/>
  <c r="V113" i="3"/>
  <c r="U113" i="3" s="1"/>
  <c r="V97" i="3"/>
  <c r="U97" i="3" s="1"/>
  <c r="V33" i="3"/>
  <c r="U33" i="3" s="1"/>
  <c r="V161" i="3"/>
  <c r="U161" i="3" s="1"/>
  <c r="V103" i="3"/>
  <c r="U103" i="3" s="1"/>
  <c r="V319" i="3"/>
  <c r="U319" i="3" s="1"/>
  <c r="V167" i="3"/>
  <c r="U167" i="3" s="1"/>
  <c r="V183" i="3"/>
  <c r="U183" i="3" s="1"/>
  <c r="V327" i="3"/>
  <c r="U327" i="3" s="1"/>
  <c r="V295" i="3"/>
  <c r="U295" i="3" s="1"/>
  <c r="V151" i="3"/>
  <c r="U151" i="3" s="1"/>
  <c r="V87" i="3"/>
  <c r="U87" i="3" s="1"/>
  <c r="V137" i="3"/>
  <c r="U137" i="3" s="1"/>
  <c r="V231" i="3"/>
  <c r="U231" i="3" s="1"/>
  <c r="V119" i="3"/>
  <c r="U119" i="3" s="1"/>
  <c r="V311" i="3"/>
  <c r="U311" i="3" s="1"/>
  <c r="V89" i="3"/>
  <c r="U89" i="3" s="1"/>
  <c r="V375" i="3"/>
  <c r="U375" i="3" s="1"/>
  <c r="V215" i="3"/>
  <c r="U215" i="3" s="1"/>
  <c r="V329" i="3"/>
  <c r="U329" i="3" s="1"/>
  <c r="V199" i="3"/>
  <c r="U199" i="3" s="1"/>
  <c r="V257" i="3"/>
  <c r="U257" i="3" s="1"/>
  <c r="V353" i="3"/>
  <c r="U353" i="3" s="1"/>
  <c r="V343" i="3"/>
  <c r="U343" i="3" s="1"/>
  <c r="V281" i="3"/>
  <c r="U281" i="3" s="1"/>
  <c r="V193" i="3"/>
  <c r="U193" i="3" s="1"/>
  <c r="V417" i="3"/>
  <c r="U417" i="3" s="1"/>
  <c r="V241" i="3"/>
  <c r="U241" i="3" s="1"/>
  <c r="V393" i="3"/>
  <c r="U393" i="3" s="1"/>
  <c r="V321" i="3"/>
  <c r="U321" i="3" s="1"/>
  <c r="V391" i="3"/>
  <c r="U391" i="3" s="1"/>
  <c r="V225" i="3"/>
  <c r="U225" i="3" s="1"/>
  <c r="V369" i="3"/>
  <c r="U369" i="3" s="1"/>
  <c r="V305" i="3"/>
  <c r="U305" i="3" s="1"/>
  <c r="V423" i="3"/>
  <c r="U423" i="3" s="1"/>
  <c r="V173" i="3"/>
  <c r="U173" i="3" s="1"/>
  <c r="V111" i="3"/>
  <c r="U111" i="3" s="1"/>
  <c r="V13" i="3"/>
  <c r="U13" i="3" s="1"/>
  <c r="V285" i="3"/>
  <c r="U285" i="3" s="1"/>
  <c r="V207" i="3"/>
  <c r="U207" i="3" s="1"/>
  <c r="V143" i="3"/>
  <c r="U143" i="3" s="1"/>
  <c r="V141" i="3"/>
  <c r="U141" i="3" s="1"/>
  <c r="V397" i="3"/>
  <c r="U397" i="3" s="1"/>
  <c r="V9" i="3"/>
  <c r="U9" i="3" s="1"/>
  <c r="V377" i="3"/>
  <c r="U377" i="3" s="1"/>
  <c r="V265" i="3"/>
  <c r="U265" i="3" s="1"/>
  <c r="V121" i="3"/>
  <c r="U121" i="3" s="1"/>
  <c r="V73" i="3"/>
  <c r="U73" i="3" s="1"/>
  <c r="V201" i="3"/>
  <c r="U201" i="3" s="1"/>
  <c r="V155" i="3"/>
  <c r="U155" i="3" s="1"/>
  <c r="V313" i="3"/>
  <c r="U313" i="3" s="1"/>
  <c r="V249" i="3"/>
  <c r="U249" i="3" s="1"/>
  <c r="V153" i="3"/>
  <c r="U153" i="3" s="1"/>
  <c r="V57" i="3"/>
  <c r="U57" i="3" s="1"/>
  <c r="V411" i="3"/>
  <c r="U411" i="3" s="1"/>
  <c r="V409" i="3"/>
  <c r="U409" i="3" s="1"/>
  <c r="V345" i="3"/>
  <c r="U345" i="3" s="1"/>
  <c r="V185" i="3"/>
  <c r="U185" i="3" s="1"/>
  <c r="V25" i="3"/>
  <c r="U25" i="3" s="1"/>
  <c r="V445" i="3"/>
  <c r="U445" i="3" s="1"/>
  <c r="V351" i="3"/>
  <c r="U351" i="3" s="1"/>
  <c r="V63" i="3"/>
  <c r="U63" i="3" s="1"/>
  <c r="V15" i="3"/>
  <c r="U15" i="3" s="1"/>
  <c r="V399" i="3"/>
  <c r="U399" i="3" s="1"/>
  <c r="V367" i="3"/>
  <c r="U367" i="3" s="1"/>
  <c r="V287" i="3"/>
  <c r="U287" i="3" s="1"/>
  <c r="V253" i="3"/>
  <c r="U253" i="3" s="1"/>
  <c r="V175" i="3"/>
  <c r="U175" i="3" s="1"/>
  <c r="V29" i="3"/>
  <c r="U29" i="3" s="1"/>
  <c r="V271" i="3"/>
  <c r="U271" i="3" s="1"/>
  <c r="V239" i="3"/>
  <c r="U239" i="3" s="1"/>
  <c r="V61" i="3"/>
  <c r="U61" i="3" s="1"/>
  <c r="V383" i="3"/>
  <c r="U383" i="3" s="1"/>
  <c r="V269" i="3"/>
  <c r="U269" i="3" s="1"/>
  <c r="V159" i="3"/>
  <c r="U159" i="3" s="1"/>
  <c r="V95" i="3"/>
  <c r="U95" i="3" s="1"/>
  <c r="V415" i="3"/>
  <c r="U415" i="3" s="1"/>
  <c r="V335" i="3"/>
  <c r="U335" i="3" s="1"/>
  <c r="V303" i="3"/>
  <c r="U303" i="3" s="1"/>
  <c r="V191" i="3"/>
  <c r="U191" i="3" s="1"/>
  <c r="V157" i="3"/>
  <c r="U157" i="3" s="1"/>
  <c r="V127" i="3"/>
  <c r="U127" i="3" s="1"/>
  <c r="V47" i="3"/>
  <c r="U47" i="3" s="1"/>
  <c r="V473" i="3"/>
  <c r="U473" i="3" s="1"/>
  <c r="AB481" i="3"/>
  <c r="AC481" i="3" s="1"/>
  <c r="V301" i="3"/>
  <c r="U301" i="3" s="1"/>
  <c r="V223" i="3"/>
  <c r="U223" i="3" s="1"/>
  <c r="AB477" i="3"/>
  <c r="AC477" i="3" s="1"/>
  <c r="V255" i="3"/>
  <c r="U255" i="3" s="1"/>
  <c r="V79" i="3"/>
  <c r="U79" i="3" s="1"/>
  <c r="V31" i="3"/>
  <c r="U31" i="3" s="1"/>
  <c r="AB435" i="3"/>
  <c r="AC435" i="3" s="1"/>
  <c r="V487" i="3"/>
  <c r="U487" i="3" s="1"/>
  <c r="AB487" i="3"/>
  <c r="AC487" i="3" s="1"/>
  <c r="AB469" i="3"/>
  <c r="AC469" i="3" s="1"/>
  <c r="AB501" i="3"/>
  <c r="AC501" i="3" s="1"/>
  <c r="AB467" i="3"/>
  <c r="AC467" i="3" s="1"/>
  <c r="AB499" i="3"/>
  <c r="AC499" i="3" s="1"/>
  <c r="V465" i="3"/>
  <c r="U465" i="3" s="1"/>
  <c r="AB493" i="3"/>
  <c r="AC493" i="3" s="1"/>
  <c r="AB439" i="3"/>
  <c r="AC439" i="3" s="1"/>
  <c r="V463" i="3"/>
  <c r="U463" i="3" s="1"/>
  <c r="AB485" i="3"/>
  <c r="AC485" i="3" s="1"/>
  <c r="AB433" i="3"/>
  <c r="AC433" i="3" s="1"/>
  <c r="AB461" i="3"/>
  <c r="AC461" i="3" s="1"/>
  <c r="AB429" i="3"/>
  <c r="AC429" i="3" s="1"/>
  <c r="AB413" i="3"/>
  <c r="AC413" i="3" s="1"/>
  <c r="AB381" i="3"/>
  <c r="AC381" i="3" s="1"/>
  <c r="AB365" i="3"/>
  <c r="AC365" i="3" s="1"/>
  <c r="AB349" i="3"/>
  <c r="AC349" i="3" s="1"/>
  <c r="AB333" i="3"/>
  <c r="AC333" i="3" s="1"/>
  <c r="AB317" i="3"/>
  <c r="AC317" i="3" s="1"/>
  <c r="AB237" i="3"/>
  <c r="AC237" i="3" s="1"/>
  <c r="AB221" i="3"/>
  <c r="AC221" i="3" s="1"/>
  <c r="AB205" i="3"/>
  <c r="AC205" i="3" s="1"/>
  <c r="AB189" i="3"/>
  <c r="AC189" i="3" s="1"/>
  <c r="AB125" i="3"/>
  <c r="AC125" i="3" s="1"/>
  <c r="AB109" i="3"/>
  <c r="AC109" i="3" s="1"/>
  <c r="AB93" i="3"/>
  <c r="AC93" i="3" s="1"/>
  <c r="AB77" i="3"/>
  <c r="AC77" i="3" s="1"/>
  <c r="AB45" i="3"/>
  <c r="AC45" i="3" s="1"/>
  <c r="V71" i="3"/>
  <c r="U71" i="3" s="1"/>
  <c r="AB491" i="3"/>
  <c r="AC491" i="3" s="1"/>
  <c r="AB475" i="3"/>
  <c r="AC475" i="3" s="1"/>
  <c r="AB459" i="3"/>
  <c r="AC459" i="3" s="1"/>
  <c r="AB443" i="3"/>
  <c r="AC443" i="3" s="1"/>
  <c r="AB427" i="3"/>
  <c r="AC427" i="3" s="1"/>
  <c r="AB395" i="3"/>
  <c r="AC395" i="3" s="1"/>
  <c r="AB379" i="3"/>
  <c r="AC379" i="3" s="1"/>
  <c r="AB363" i="3"/>
  <c r="AC363" i="3" s="1"/>
  <c r="AB347" i="3"/>
  <c r="AC347" i="3" s="1"/>
  <c r="AB331" i="3"/>
  <c r="AC331" i="3" s="1"/>
  <c r="AB315" i="3"/>
  <c r="AC315" i="3" s="1"/>
  <c r="AB299" i="3"/>
  <c r="AC299" i="3" s="1"/>
  <c r="AB283" i="3"/>
  <c r="AC283" i="3" s="1"/>
  <c r="AB267" i="3"/>
  <c r="AC267" i="3" s="1"/>
  <c r="AB251" i="3"/>
  <c r="AC251" i="3" s="1"/>
  <c r="AB235" i="3"/>
  <c r="AC235" i="3" s="1"/>
  <c r="AB219" i="3"/>
  <c r="AC219" i="3" s="1"/>
  <c r="AB203" i="3"/>
  <c r="AC203" i="3" s="1"/>
  <c r="AB187" i="3"/>
  <c r="AC187" i="3" s="1"/>
  <c r="AB171" i="3"/>
  <c r="AC171" i="3" s="1"/>
  <c r="AB139" i="3"/>
  <c r="AC139" i="3" s="1"/>
  <c r="AB123" i="3"/>
  <c r="AC123" i="3" s="1"/>
  <c r="AB107" i="3"/>
  <c r="AC107" i="3" s="1"/>
  <c r="AB91" i="3"/>
  <c r="AC91" i="3" s="1"/>
  <c r="AB75" i="3"/>
  <c r="AC75" i="3" s="1"/>
  <c r="AB59" i="3"/>
  <c r="AC59" i="3" s="1"/>
  <c r="AB43" i="3"/>
  <c r="AC43" i="3" s="1"/>
  <c r="AB27" i="3"/>
  <c r="AC27" i="3" s="1"/>
  <c r="AB11" i="3"/>
  <c r="AC11" i="3" s="1"/>
  <c r="V7" i="3"/>
  <c r="U7" i="3" s="1"/>
  <c r="V407" i="3"/>
  <c r="U407" i="3" s="1"/>
  <c r="V289" i="3"/>
  <c r="U289" i="3" s="1"/>
  <c r="V263" i="3"/>
  <c r="U263" i="3" s="1"/>
  <c r="V177" i="3"/>
  <c r="U177" i="3" s="1"/>
  <c r="V39" i="3"/>
  <c r="U39" i="3" s="1"/>
  <c r="AB489" i="3"/>
  <c r="AC489" i="3" s="1"/>
  <c r="AB457" i="3"/>
  <c r="AC457" i="3" s="1"/>
  <c r="AB441" i="3"/>
  <c r="AC441" i="3" s="1"/>
  <c r="AB425" i="3"/>
  <c r="AC425" i="3" s="1"/>
  <c r="AB361" i="3"/>
  <c r="AC361" i="3" s="1"/>
  <c r="AB297" i="3"/>
  <c r="AC297" i="3" s="1"/>
  <c r="AB233" i="3"/>
  <c r="AC233" i="3" s="1"/>
  <c r="AB169" i="3"/>
  <c r="AC169" i="3" s="1"/>
  <c r="AB105" i="3"/>
  <c r="AC105" i="3" s="1"/>
  <c r="AB41" i="3"/>
  <c r="AC41" i="3" s="1"/>
  <c r="AB471" i="3"/>
  <c r="AC471" i="3" s="1"/>
  <c r="AB455" i="3"/>
  <c r="AC455" i="3" s="1"/>
  <c r="AB359" i="3"/>
  <c r="AC359" i="3" s="1"/>
  <c r="AB279" i="3"/>
  <c r="AC279" i="3" s="1"/>
  <c r="AB247" i="3"/>
  <c r="AC247" i="3" s="1"/>
  <c r="AB135" i="3"/>
  <c r="AC135" i="3" s="1"/>
  <c r="AB55" i="3"/>
  <c r="AC55" i="3" s="1"/>
  <c r="AB23" i="3"/>
  <c r="AC23" i="3" s="1"/>
  <c r="AB453" i="3"/>
  <c r="AC453" i="3" s="1"/>
  <c r="AB437" i="3"/>
  <c r="AC437" i="3" s="1"/>
  <c r="AB421" i="3"/>
  <c r="AC421" i="3" s="1"/>
  <c r="AB405" i="3"/>
  <c r="AC405" i="3" s="1"/>
  <c r="AB389" i="3"/>
  <c r="AC389" i="3" s="1"/>
  <c r="AB373" i="3"/>
  <c r="AC373" i="3" s="1"/>
  <c r="AB357" i="3"/>
  <c r="AC357" i="3" s="1"/>
  <c r="AB341" i="3"/>
  <c r="AC341" i="3" s="1"/>
  <c r="AB325" i="3"/>
  <c r="AC325" i="3" s="1"/>
  <c r="AB309" i="3"/>
  <c r="AC309" i="3" s="1"/>
  <c r="AB293" i="3"/>
  <c r="AC293" i="3" s="1"/>
  <c r="AB277" i="3"/>
  <c r="AC277" i="3" s="1"/>
  <c r="AB261" i="3"/>
  <c r="AC261" i="3" s="1"/>
  <c r="AB245" i="3"/>
  <c r="AC245" i="3" s="1"/>
  <c r="AB229" i="3"/>
  <c r="AC229" i="3" s="1"/>
  <c r="AB213" i="3"/>
  <c r="AC213" i="3" s="1"/>
  <c r="AB197" i="3"/>
  <c r="AC197" i="3" s="1"/>
  <c r="AB181" i="3"/>
  <c r="AC181" i="3" s="1"/>
  <c r="AB165" i="3"/>
  <c r="AC165" i="3" s="1"/>
  <c r="AB149" i="3"/>
  <c r="AC149" i="3" s="1"/>
  <c r="AB133" i="3"/>
  <c r="AC133" i="3" s="1"/>
  <c r="AB117" i="3"/>
  <c r="AC117" i="3" s="1"/>
  <c r="AB101" i="3"/>
  <c r="AC101" i="3" s="1"/>
  <c r="AB85" i="3"/>
  <c r="AC85" i="3" s="1"/>
  <c r="AB69" i="3"/>
  <c r="AC69" i="3" s="1"/>
  <c r="AB53" i="3"/>
  <c r="AC53" i="3" s="1"/>
  <c r="AB37" i="3"/>
  <c r="AC37" i="3" s="1"/>
  <c r="AB21" i="3"/>
  <c r="AC21" i="3" s="1"/>
  <c r="AB5" i="3"/>
  <c r="AC5" i="3" s="1"/>
  <c r="AB483" i="3"/>
  <c r="AC483" i="3" s="1"/>
  <c r="AB451" i="3"/>
  <c r="AC451" i="3" s="1"/>
  <c r="AB419" i="3"/>
  <c r="AC419" i="3" s="1"/>
  <c r="AB403" i="3"/>
  <c r="AC403" i="3" s="1"/>
  <c r="AB387" i="3"/>
  <c r="AC387" i="3" s="1"/>
  <c r="AB371" i="3"/>
  <c r="AC371" i="3" s="1"/>
  <c r="AB355" i="3"/>
  <c r="AC355" i="3" s="1"/>
  <c r="AB339" i="3"/>
  <c r="AC339" i="3" s="1"/>
  <c r="AB323" i="3"/>
  <c r="AC323" i="3" s="1"/>
  <c r="AB307" i="3"/>
  <c r="AC307" i="3" s="1"/>
  <c r="AB291" i="3"/>
  <c r="AC291" i="3" s="1"/>
  <c r="AB275" i="3"/>
  <c r="AC275" i="3" s="1"/>
  <c r="AB259" i="3"/>
  <c r="AC259" i="3" s="1"/>
  <c r="AB243" i="3"/>
  <c r="AC243" i="3" s="1"/>
  <c r="AB227" i="3"/>
  <c r="AC227" i="3" s="1"/>
  <c r="AB211" i="3"/>
  <c r="AC211" i="3" s="1"/>
  <c r="AB195" i="3"/>
  <c r="AC195" i="3" s="1"/>
  <c r="AB179" i="3"/>
  <c r="AC179" i="3" s="1"/>
  <c r="AB163" i="3"/>
  <c r="AC163" i="3" s="1"/>
  <c r="AB147" i="3"/>
  <c r="AC147" i="3" s="1"/>
  <c r="AB131" i="3"/>
  <c r="AC131" i="3" s="1"/>
  <c r="AB115" i="3"/>
  <c r="AC115" i="3" s="1"/>
  <c r="AB99" i="3"/>
  <c r="AC99" i="3" s="1"/>
  <c r="AB83" i="3"/>
  <c r="AC83" i="3" s="1"/>
  <c r="AB67" i="3"/>
  <c r="AC67" i="3" s="1"/>
  <c r="AB51" i="3"/>
  <c r="AC51" i="3" s="1"/>
  <c r="AB35" i="3"/>
  <c r="AC35" i="3" s="1"/>
  <c r="AB19" i="3"/>
  <c r="AC19" i="3" s="1"/>
  <c r="AB497" i="3"/>
  <c r="AC497" i="3" s="1"/>
  <c r="AB449" i="3"/>
  <c r="AC449" i="3" s="1"/>
  <c r="AB401" i="3"/>
  <c r="AC401" i="3" s="1"/>
  <c r="AB385" i="3"/>
  <c r="AC385" i="3" s="1"/>
  <c r="AB337" i="3"/>
  <c r="AC337" i="3" s="1"/>
  <c r="AB273" i="3"/>
  <c r="AC273" i="3" s="1"/>
  <c r="AB209" i="3"/>
  <c r="AC209" i="3" s="1"/>
  <c r="AB145" i="3"/>
  <c r="AC145" i="3" s="1"/>
  <c r="AB81" i="3"/>
  <c r="AC81" i="3" s="1"/>
  <c r="AB49" i="3"/>
  <c r="AC49" i="3" s="1"/>
  <c r="AB17" i="3"/>
  <c r="AC17" i="3" s="1"/>
  <c r="AB495" i="3"/>
  <c r="AC495" i="3" s="1"/>
  <c r="AB479" i="3"/>
  <c r="AC479" i="3" s="1"/>
  <c r="AB447" i="3"/>
  <c r="AC447" i="3" s="1"/>
  <c r="AB431" i="3"/>
  <c r="AC431" i="3" s="1"/>
</calcChain>
</file>

<file path=xl/sharedStrings.xml><?xml version="1.0" encoding="utf-8"?>
<sst xmlns="http://schemas.openxmlformats.org/spreadsheetml/2006/main" count="12411" uniqueCount="1971">
  <si>
    <t>date</t>
  </si>
  <si>
    <t>comment</t>
  </si>
  <si>
    <t>Event-ID</t>
  </si>
  <si>
    <t>lat</t>
  </si>
  <si>
    <t>lon</t>
  </si>
  <si>
    <t>sample_title</t>
  </si>
  <si>
    <t>PS138_CTD_1</t>
  </si>
  <si>
    <t>PS138_CTD_2</t>
  </si>
  <si>
    <t>PS138_CTD_3</t>
  </si>
  <si>
    <t>PS138_CTD_4</t>
  </si>
  <si>
    <t>sample type</t>
  </si>
  <si>
    <t>meltpond</t>
  </si>
  <si>
    <t>30 cm depth</t>
  </si>
  <si>
    <t>characteristics</t>
  </si>
  <si>
    <t>PS138_Ice_1</t>
  </si>
  <si>
    <t>PS138_Ice_2</t>
  </si>
  <si>
    <t>PS138_Ice_3</t>
  </si>
  <si>
    <t>PS138_Ice_4</t>
  </si>
  <si>
    <t>PS138_ISCA_1</t>
  </si>
  <si>
    <t>PS138_ISCA_2</t>
  </si>
  <si>
    <t>PS138_ISCA_3</t>
  </si>
  <si>
    <t>PS138_ISCA_4</t>
  </si>
  <si>
    <t>PS138_ISCA_5</t>
  </si>
  <si>
    <t>PS138_CTD_5</t>
  </si>
  <si>
    <t>PS138_CTD_6</t>
  </si>
  <si>
    <t>PS138_CTD_7</t>
  </si>
  <si>
    <t>PS138_CTD_8</t>
  </si>
  <si>
    <t>PS138_CTD_9</t>
  </si>
  <si>
    <t>PS138_CTD_10</t>
  </si>
  <si>
    <t>PS138_CTD_11</t>
  </si>
  <si>
    <t>PS138_CTD_12</t>
  </si>
  <si>
    <t>PS138_CTD_13</t>
  </si>
  <si>
    <t>PS138_CTD_14</t>
  </si>
  <si>
    <t>PS138_CTD_15</t>
  </si>
  <si>
    <t>PS138_CTD_16</t>
  </si>
  <si>
    <t>PS138_CTD_17</t>
  </si>
  <si>
    <t>PS138_CTD_18</t>
  </si>
  <si>
    <t>PS138_CTD_19</t>
  </si>
  <si>
    <t>PS138_CTD_20</t>
  </si>
  <si>
    <t>PS138_CTD_21</t>
  </si>
  <si>
    <t>PS138_CTD_22</t>
  </si>
  <si>
    <t>PS138_CTD_23</t>
  </si>
  <si>
    <t>PS138_CTD_24</t>
  </si>
  <si>
    <t>PS138_CTD_25</t>
  </si>
  <si>
    <t>PS138_CTD_26</t>
  </si>
  <si>
    <t>PS138_CTD_27</t>
  </si>
  <si>
    <t>PS138_CTD_28</t>
  </si>
  <si>
    <t>PS138_CTD_29</t>
  </si>
  <si>
    <t>PS138_CTD_30</t>
  </si>
  <si>
    <t>PS138_CTD_31</t>
  </si>
  <si>
    <t>PS138_CTD_32</t>
  </si>
  <si>
    <t>PS138_CTD_33</t>
  </si>
  <si>
    <t>PS138_CTD_34</t>
  </si>
  <si>
    <t>PS138_CTD_35</t>
  </si>
  <si>
    <t>PS138_CTD_36</t>
  </si>
  <si>
    <t>PS138_CTD_37</t>
  </si>
  <si>
    <t>PS138_CTD_38</t>
  </si>
  <si>
    <t>PS138_CTD_39</t>
  </si>
  <si>
    <t>PS138_CTD_40</t>
  </si>
  <si>
    <t>PS138_CTD_41</t>
  </si>
  <si>
    <t>PS138_CTD_42</t>
  </si>
  <si>
    <t>PS138_CTD_43</t>
  </si>
  <si>
    <t>PS138_CTD_44</t>
  </si>
  <si>
    <t>PS138_CTD_45</t>
  </si>
  <si>
    <t>PS138_CTD_46</t>
  </si>
  <si>
    <t>PS138_CTD_47</t>
  </si>
  <si>
    <t>PS138_CTD_48</t>
  </si>
  <si>
    <t>PS138_CTD_49</t>
  </si>
  <si>
    <t>PS138_CTD_50</t>
  </si>
  <si>
    <t>PS138_CTD_51</t>
  </si>
  <si>
    <t>PS138_CTD_52</t>
  </si>
  <si>
    <t>PS138_CTD_53</t>
  </si>
  <si>
    <t>PS138_CTD_54</t>
  </si>
  <si>
    <t>PS138_CTD_55</t>
  </si>
  <si>
    <t>PS138_CTD_56</t>
  </si>
  <si>
    <t>PS138_CTD_57</t>
  </si>
  <si>
    <t>PS138_CTD_58</t>
  </si>
  <si>
    <t>PS138_CTD_59</t>
  </si>
  <si>
    <t>PS138_CTD_60</t>
  </si>
  <si>
    <t>PS138_CTD_61</t>
  </si>
  <si>
    <t>PS138_CTD_62</t>
  </si>
  <si>
    <t>PS138_CTD_63</t>
  </si>
  <si>
    <t>PS138_CTD_64</t>
  </si>
  <si>
    <t>PS138_CTD_65</t>
  </si>
  <si>
    <t>PS138_CTD_66</t>
  </si>
  <si>
    <t>PS138_CTD_67</t>
  </si>
  <si>
    <t>PS138_CTD_68</t>
  </si>
  <si>
    <t>PS138_CTD_69</t>
  </si>
  <si>
    <t>PS138_CTD_70</t>
  </si>
  <si>
    <t>PS138_CTD_71</t>
  </si>
  <si>
    <t>PS138_CTD_72</t>
  </si>
  <si>
    <t>PS138_CTD_73</t>
  </si>
  <si>
    <t>PS138_CTD_74</t>
  </si>
  <si>
    <t>PS138_CTD_75</t>
  </si>
  <si>
    <t>PS138_CTD_76</t>
  </si>
  <si>
    <t>PS138_CTD_77</t>
  </si>
  <si>
    <t>PS138_CTD_78</t>
  </si>
  <si>
    <t>PS138_CTD_79</t>
  </si>
  <si>
    <t>PS138_CTD_80</t>
  </si>
  <si>
    <t>PS138_CTD_81</t>
  </si>
  <si>
    <t>PS138_CTD_82</t>
  </si>
  <si>
    <t>PS138_CTD_83</t>
  </si>
  <si>
    <t>PS138_CTD_84</t>
  </si>
  <si>
    <t>PS138_CTD_85</t>
  </si>
  <si>
    <t>PS138_CTD_86</t>
  </si>
  <si>
    <t>PS138_CTD_87</t>
  </si>
  <si>
    <t>PS138_CTD_88</t>
  </si>
  <si>
    <t>PS138_CTD_89</t>
  </si>
  <si>
    <t>PS138_CTD_90</t>
  </si>
  <si>
    <t>PS138_CTD_91</t>
  </si>
  <si>
    <t>PS138_CTD_92</t>
  </si>
  <si>
    <t>PS138_CTD_93</t>
  </si>
  <si>
    <t>PS138_CTD_94</t>
  </si>
  <si>
    <t>PS138_CTD_95</t>
  </si>
  <si>
    <t>PS138_CTD_96</t>
  </si>
  <si>
    <t>PS138_CTD_97</t>
  </si>
  <si>
    <t>PS138_CTD_98</t>
  </si>
  <si>
    <t>PS138_CTD_99</t>
  </si>
  <si>
    <t>PS138_CTD_100</t>
  </si>
  <si>
    <t>PS138_CTD_101</t>
  </si>
  <si>
    <t>Event</t>
  </si>
  <si>
    <t>bottle #</t>
  </si>
  <si>
    <t>layer</t>
  </si>
  <si>
    <t>filtered [L]</t>
  </si>
  <si>
    <t>depth</t>
  </si>
  <si>
    <t>PS138_CTD_102</t>
  </si>
  <si>
    <t>PS138_CTD_103</t>
  </si>
  <si>
    <t>PS138_CTD_104</t>
  </si>
  <si>
    <t>PS138_CTD_105</t>
  </si>
  <si>
    <t>PS138_CTD_106</t>
  </si>
  <si>
    <t>PS138_CTD_107</t>
  </si>
  <si>
    <t>PS138_CTD_108</t>
  </si>
  <si>
    <t>PS138_CTD_109</t>
  </si>
  <si>
    <t>PS138_ISCA_6</t>
  </si>
  <si>
    <t>PS138_ISCA_7</t>
  </si>
  <si>
    <t>PS138_ISCA_8</t>
  </si>
  <si>
    <t>PS138_ISCA_9</t>
  </si>
  <si>
    <t>PS138_ISCA_10</t>
  </si>
  <si>
    <t>PS138_ISCA_11</t>
  </si>
  <si>
    <t>PS138_ISCA_12</t>
  </si>
  <si>
    <t>PS138_ISCA_13</t>
  </si>
  <si>
    <t>PS138_ISCA_14</t>
  </si>
  <si>
    <t>PS138_ISCA_15</t>
  </si>
  <si>
    <t>PS138_ISCA_16</t>
  </si>
  <si>
    <t>PS138_ISCA_17</t>
  </si>
  <si>
    <t>PS138_ISCA_18</t>
  </si>
  <si>
    <t>PS138_ISCA_19</t>
  </si>
  <si>
    <t>PS138_ISCA_20</t>
  </si>
  <si>
    <t>PS138_ISCA_21</t>
  </si>
  <si>
    <t>PS138_ISCA_22</t>
  </si>
  <si>
    <t>PS138_ISCA_23</t>
  </si>
  <si>
    <t>PS138_ISCA_24</t>
  </si>
  <si>
    <t>PS138_ISCA_25</t>
  </si>
  <si>
    <t>PS138_ISCA_26</t>
  </si>
  <si>
    <t>PS138_ISCA_27</t>
  </si>
  <si>
    <t>PS138_ISCA_28</t>
  </si>
  <si>
    <t>PS138_ISCA_29</t>
  </si>
  <si>
    <t>PS138_ISCA_30</t>
  </si>
  <si>
    <t>PS138_ISCA_31</t>
  </si>
  <si>
    <t>PS138_ISCA_32</t>
  </si>
  <si>
    <t>PS138_ISCA_33</t>
  </si>
  <si>
    <t>PS138_ISCA_34</t>
  </si>
  <si>
    <t>PS138_ISCA_35</t>
  </si>
  <si>
    <t>PS138_ISCA_36</t>
  </si>
  <si>
    <t>PS138_ISCA_37</t>
  </si>
  <si>
    <t>PS138_ISCA_38</t>
  </si>
  <si>
    <t>PS138_ISCA_39</t>
  </si>
  <si>
    <t>PS138_ISCA_40</t>
  </si>
  <si>
    <t>PS138_ISCA_41</t>
  </si>
  <si>
    <t>PS138_ISCA_42</t>
  </si>
  <si>
    <t>PS138_ISCA_43</t>
  </si>
  <si>
    <t>PS138_ISCA_44</t>
  </si>
  <si>
    <t>PS138_ISCA_45</t>
  </si>
  <si>
    <t>PS138_ISCA_46</t>
  </si>
  <si>
    <t>PS138_ISCA_47</t>
  </si>
  <si>
    <t>PS138_ISCA_48</t>
  </si>
  <si>
    <t>PS138_ISCA_49</t>
  </si>
  <si>
    <t>PS138_ISCA_50</t>
  </si>
  <si>
    <t>PS138_ISCA_51</t>
  </si>
  <si>
    <t>PS138_ISCA_52</t>
  </si>
  <si>
    <t>PS138_ISCA_53</t>
  </si>
  <si>
    <t>PS138_ISCA_54</t>
  </si>
  <si>
    <t>PS138_ISCA_55</t>
  </si>
  <si>
    <t>PS138_ISCA_56</t>
  </si>
  <si>
    <t>PS138_ISCA_57</t>
  </si>
  <si>
    <t>PS138_ISCA_58</t>
  </si>
  <si>
    <t>PS138_ISCA_59</t>
  </si>
  <si>
    <t>PS138_ISCA_60</t>
  </si>
  <si>
    <t>PS138_ISCA_61</t>
  </si>
  <si>
    <t>PS138_ISCA_62</t>
  </si>
  <si>
    <t>PS138_ISCA_63</t>
  </si>
  <si>
    <t>PS138_ISCA_64</t>
  </si>
  <si>
    <t>PS138_ISCA_65</t>
  </si>
  <si>
    <t>PS138_ISCA_66</t>
  </si>
  <si>
    <t>PS138_ISCA_67</t>
  </si>
  <si>
    <t>PS138_ISCA_68</t>
  </si>
  <si>
    <t>GDA</t>
  </si>
  <si>
    <t>sample</t>
  </si>
  <si>
    <t>DMSP</t>
  </si>
  <si>
    <t>conc</t>
  </si>
  <si>
    <t>1:10</t>
  </si>
  <si>
    <t>500</t>
  </si>
  <si>
    <t>3.5</t>
  </si>
  <si>
    <t>1.5 m below ice</t>
  </si>
  <si>
    <t>from ice core hole</t>
  </si>
  <si>
    <t>PS138_5-1</t>
  </si>
  <si>
    <t>80°56,742' N</t>
  </si>
  <si>
    <t>015°20,276' E</t>
  </si>
  <si>
    <t>1700</t>
  </si>
  <si>
    <t>5</t>
  </si>
  <si>
    <t>1000</t>
  </si>
  <si>
    <t>100</t>
  </si>
  <si>
    <t>2.5</t>
  </si>
  <si>
    <t>50</t>
  </si>
  <si>
    <t>25</t>
  </si>
  <si>
    <t>2</t>
  </si>
  <si>
    <t>water depth [m]</t>
  </si>
  <si>
    <t>PS138_ISP_1</t>
  </si>
  <si>
    <t>PS138_ISP_2</t>
  </si>
  <si>
    <t>PS138_ISP_3</t>
  </si>
  <si>
    <t>PS138_ISP_4</t>
  </si>
  <si>
    <t>PS138_ISP_5</t>
  </si>
  <si>
    <t>PS138_ISP_6</t>
  </si>
  <si>
    <t>PS138_ISP_7</t>
  </si>
  <si>
    <t>PS138_ISP_8</t>
  </si>
  <si>
    <t>PS138_ISP_9</t>
  </si>
  <si>
    <t>PS138_ISP_10</t>
  </si>
  <si>
    <t>PS138_ISP_11</t>
  </si>
  <si>
    <t>PS138_ISP_12</t>
  </si>
  <si>
    <t>PS138_ISP_13</t>
  </si>
  <si>
    <t>PS138_ISP_14</t>
  </si>
  <si>
    <t>PS138_ISP_15</t>
  </si>
  <si>
    <t>PS138_ISP_16</t>
  </si>
  <si>
    <t>PS138_ISP_17</t>
  </si>
  <si>
    <t>PS138_ISP_18</t>
  </si>
  <si>
    <t>PS138_ISP_19</t>
  </si>
  <si>
    <t>PS138_ISP_20</t>
  </si>
  <si>
    <t>PS138_ISP_21</t>
  </si>
  <si>
    <t>PS138_ISP_22</t>
  </si>
  <si>
    <t>PS138_ISP_23</t>
  </si>
  <si>
    <t>PS138_ISP_24</t>
  </si>
  <si>
    <t>PS138_ISP_25</t>
  </si>
  <si>
    <t>PS138_ISP_26</t>
  </si>
  <si>
    <t>PS138_ISP_27</t>
  </si>
  <si>
    <t>PS138_ISP_28</t>
  </si>
  <si>
    <t>PS138_ISP_29</t>
  </si>
  <si>
    <t>PS138_ISP_30</t>
  </si>
  <si>
    <t>PS138_ISP_31</t>
  </si>
  <si>
    <t>PS138_ISP_32</t>
  </si>
  <si>
    <t>PS138_ISP_33</t>
  </si>
  <si>
    <t>PS138_ISP_34</t>
  </si>
  <si>
    <t>PS138_ISP_35</t>
  </si>
  <si>
    <t>PS138_ISP_36</t>
  </si>
  <si>
    <t>PS138_ISP_37</t>
  </si>
  <si>
    <t>PS138_ISP_38</t>
  </si>
  <si>
    <t>PS138_ISP_39</t>
  </si>
  <si>
    <t>PS138_ISP_40</t>
  </si>
  <si>
    <t>PS138_ISP_41</t>
  </si>
  <si>
    <t>PS138_ISP_42</t>
  </si>
  <si>
    <t>PS138_ISP_43</t>
  </si>
  <si>
    <t>PS138_ISP_44</t>
  </si>
  <si>
    <t>PS138_ISP_45</t>
  </si>
  <si>
    <t>PS138_ISP_46</t>
  </si>
  <si>
    <t>PS138_ISP_47</t>
  </si>
  <si>
    <t>PS138_ISP_48</t>
  </si>
  <si>
    <t>PS138_ISP_49</t>
  </si>
  <si>
    <t>PS138_ISP_50</t>
  </si>
  <si>
    <t>PS138_ISP_51</t>
  </si>
  <si>
    <t>PS138_ISP_52</t>
  </si>
  <si>
    <t>PS138_ISP_53</t>
  </si>
  <si>
    <t>PS138_ISP_54</t>
  </si>
  <si>
    <t>PS138_ISP_55</t>
  </si>
  <si>
    <t>PS138_ISP_56</t>
  </si>
  <si>
    <t>PS138_ISP_57</t>
  </si>
  <si>
    <t>PS138_ISP_58</t>
  </si>
  <si>
    <t>PS138_ISP_59</t>
  </si>
  <si>
    <t>PS138_ISP_60</t>
  </si>
  <si>
    <t>PS138_ISP_61</t>
  </si>
  <si>
    <t>PS138_ISP_62</t>
  </si>
  <si>
    <t>PS138_ISP_63</t>
  </si>
  <si>
    <t>PS138_ISP_64</t>
  </si>
  <si>
    <t>PS138_ISP_65</t>
  </si>
  <si>
    <t>PS138_ISP_66</t>
  </si>
  <si>
    <t>PS138_ISP_67</t>
  </si>
  <si>
    <t>PS138_ISP_68</t>
  </si>
  <si>
    <t>PS138_ISP_69</t>
  </si>
  <si>
    <t>PS138_ISP_70</t>
  </si>
  <si>
    <t>PS138_ISP_71</t>
  </si>
  <si>
    <t>PS138_ISP_72</t>
  </si>
  <si>
    <t>PS138_ISP_73</t>
  </si>
  <si>
    <t>PS138_ISP_74</t>
  </si>
  <si>
    <t>PS138_ISP_75</t>
  </si>
  <si>
    <t>PS138_ISP_76</t>
  </si>
  <si>
    <t>PS138_ISP_77</t>
  </si>
  <si>
    <t>PS138_ISP_78</t>
  </si>
  <si>
    <t>PS138_ISP_79</t>
  </si>
  <si>
    <t>PS138_ISP_80</t>
  </si>
  <si>
    <t>PS138_ISP_81</t>
  </si>
  <si>
    <t>PS138_ISP_82</t>
  </si>
  <si>
    <t>PS138_ISP_83</t>
  </si>
  <si>
    <t>PS138_ISP_84</t>
  </si>
  <si>
    <t>PS138_ISP_85</t>
  </si>
  <si>
    <t>PS138_ISP_86</t>
  </si>
  <si>
    <t>PS138_ISP_87</t>
  </si>
  <si>
    <t>PS138_ISP_88</t>
  </si>
  <si>
    <t>PS138_ISP_89</t>
  </si>
  <si>
    <t>PS138_ISP_90</t>
  </si>
  <si>
    <t>PS138_ISP_91</t>
  </si>
  <si>
    <t>PS138_ISP_92</t>
  </si>
  <si>
    <t>PS138_ISP_93</t>
  </si>
  <si>
    <t>PS138_ISP_94</t>
  </si>
  <si>
    <t>PS138_ISP_95</t>
  </si>
  <si>
    <t>PS138_ISP_96</t>
  </si>
  <si>
    <t>PS138_ISP_97</t>
  </si>
  <si>
    <t>PS138_ISP_98</t>
  </si>
  <si>
    <t>PS138_ISP_99</t>
  </si>
  <si>
    <t>PS138_ISP_100</t>
  </si>
  <si>
    <t>PS138_ISP_101</t>
  </si>
  <si>
    <t>PS138_ISP_102</t>
  </si>
  <si>
    <t>PS138_ISP_103</t>
  </si>
  <si>
    <t>PS138_ISP_104</t>
  </si>
  <si>
    <t>PS138_ISP_105</t>
  </si>
  <si>
    <t>PS138_ISP_106</t>
  </si>
  <si>
    <t>PS138_ISP_107</t>
  </si>
  <si>
    <t>PS138_ISP_108</t>
  </si>
  <si>
    <t>PS138_ISP_109</t>
  </si>
  <si>
    <t>3</t>
  </si>
  <si>
    <t>30</t>
  </si>
  <si>
    <t>10</t>
  </si>
  <si>
    <t>deep</t>
  </si>
  <si>
    <t>20m from bottom</t>
  </si>
  <si>
    <t>3000</t>
  </si>
  <si>
    <t>1500</t>
  </si>
  <si>
    <t>200</t>
  </si>
  <si>
    <t>o2 max ?</t>
  </si>
  <si>
    <t>bottle ID</t>
  </si>
  <si>
    <t>Hulda</t>
  </si>
  <si>
    <t>250</t>
  </si>
  <si>
    <t>2000</t>
  </si>
  <si>
    <t>surface</t>
  </si>
  <si>
    <t>type</t>
  </si>
  <si>
    <t>AtlW</t>
  </si>
  <si>
    <t>bottom</t>
  </si>
  <si>
    <t>0.2</t>
  </si>
  <si>
    <t>Frauke</t>
  </si>
  <si>
    <t>Franky</t>
  </si>
  <si>
    <t>pump</t>
  </si>
  <si>
    <t>11</t>
  </si>
  <si>
    <t>sudden pressure release</t>
  </si>
  <si>
    <t>Seb</t>
  </si>
  <si>
    <t>292</t>
  </si>
  <si>
    <t>570</t>
  </si>
  <si>
    <t>filter</t>
  </si>
  <si>
    <t>original water</t>
  </si>
  <si>
    <t>500uM</t>
  </si>
  <si>
    <t>NegCtr</t>
  </si>
  <si>
    <t>DNA</t>
  </si>
  <si>
    <t>1:5</t>
  </si>
  <si>
    <t>Thalassiosira</t>
  </si>
  <si>
    <t>Fragilariopsis</t>
  </si>
  <si>
    <t>1</t>
  </si>
  <si>
    <t>4</t>
  </si>
  <si>
    <t>ISCA_id</t>
  </si>
  <si>
    <t>depth [m]</t>
  </si>
  <si>
    <t xml:space="preserve">under-ice water </t>
  </si>
  <si>
    <t>same pond as ISCA 1-4</t>
  </si>
  <si>
    <t>PS138_Ice_5</t>
  </si>
  <si>
    <t>PS138_Ice_6</t>
  </si>
  <si>
    <t>PS138_Ice_7</t>
  </si>
  <si>
    <t>PS138_Ice_8</t>
  </si>
  <si>
    <t>PS138_Ice_9</t>
  </si>
  <si>
    <t>PS138_Ice_10</t>
  </si>
  <si>
    <t>PS138_Ice_11</t>
  </si>
  <si>
    <t>PS138_Ice_12</t>
  </si>
  <si>
    <t>PS138_Ice_13</t>
  </si>
  <si>
    <t>PS138_Ice_14</t>
  </si>
  <si>
    <t>PS138_Ice_15</t>
  </si>
  <si>
    <t>PS138_Ice_16</t>
  </si>
  <si>
    <t>PS138_Ice_17</t>
  </si>
  <si>
    <t>PS138_Ice_18</t>
  </si>
  <si>
    <t>PS138_Ice_19</t>
  </si>
  <si>
    <t>PS138_Ice_20</t>
  </si>
  <si>
    <t>PS138_Ice_21</t>
  </si>
  <si>
    <t>PS138_Ice_22</t>
  </si>
  <si>
    <t>PS138_Ice_23</t>
  </si>
  <si>
    <t>PS138_Ice_24</t>
  </si>
  <si>
    <t>PS138_Ice_25</t>
  </si>
  <si>
    <t>PS138_Ice_26</t>
  </si>
  <si>
    <t>PS138_Ice_27</t>
  </si>
  <si>
    <t>PS138_Ice_28</t>
  </si>
  <si>
    <t>PS138_Ice_29</t>
  </si>
  <si>
    <t>PS138_Ice_30</t>
  </si>
  <si>
    <t>PS138_Ice_31</t>
  </si>
  <si>
    <t>PS138_Ice_32</t>
  </si>
  <si>
    <t>PS138_Ice_33</t>
  </si>
  <si>
    <t>PS138_Ice_34</t>
  </si>
  <si>
    <t>PS138_Ice_35</t>
  </si>
  <si>
    <t>PS138_Ice_36</t>
  </si>
  <si>
    <t>PS138_Ice_37</t>
  </si>
  <si>
    <t>PS138_Ice_38</t>
  </si>
  <si>
    <t>ice core</t>
  </si>
  <si>
    <t>bottom section</t>
  </si>
  <si>
    <t>top section</t>
  </si>
  <si>
    <t>PS138_40-1</t>
  </si>
  <si>
    <t>3660</t>
  </si>
  <si>
    <t>PS138_26-1</t>
  </si>
  <si>
    <t>3969</t>
  </si>
  <si>
    <t>frozen over; same pond as ISCA 5-6</t>
  </si>
  <si>
    <t>test station</t>
  </si>
  <si>
    <t>ice station 1</t>
  </si>
  <si>
    <t>PS138_CTD_110</t>
  </si>
  <si>
    <t>PS138_CTD_111</t>
  </si>
  <si>
    <t>PS138_CTD_112</t>
  </si>
  <si>
    <t>PS138_CTD_113</t>
  </si>
  <si>
    <t>PS138_CTD_114</t>
  </si>
  <si>
    <t>PS138_CTD_115</t>
  </si>
  <si>
    <t>PS138_CTD_116</t>
  </si>
  <si>
    <t>PS138_CTD_117</t>
  </si>
  <si>
    <t>PS138_CTD_118</t>
  </si>
  <si>
    <t>PS138_CTD_119</t>
  </si>
  <si>
    <t>PS138_CTD_120</t>
  </si>
  <si>
    <t>PS138_CTD_121</t>
  </si>
  <si>
    <t>PS138_CTD_122</t>
  </si>
  <si>
    <t>PS138_CTD_123</t>
  </si>
  <si>
    <t>PS138_CTD_124</t>
  </si>
  <si>
    <t>PS138_CTD_125</t>
  </si>
  <si>
    <t>PS138_CTD_126</t>
  </si>
  <si>
    <t>PS138_CTD_127</t>
  </si>
  <si>
    <t>PS138_CTD_128</t>
  </si>
  <si>
    <t>PS138_CTD_129</t>
  </si>
  <si>
    <t>PS138_CTD_130</t>
  </si>
  <si>
    <t>PS138_CTD_131</t>
  </si>
  <si>
    <t>PS138_CTD_132</t>
  </si>
  <si>
    <t>PS138_CTD_133</t>
  </si>
  <si>
    <t>PS138_CTD_134</t>
  </si>
  <si>
    <t>PS138_CTD_135</t>
  </si>
  <si>
    <t>PS138_CTD_136</t>
  </si>
  <si>
    <t>PS138_CTD_137</t>
  </si>
  <si>
    <t>PS138_CTD_138</t>
  </si>
  <si>
    <t>PS138_CTD_139</t>
  </si>
  <si>
    <t>PS138_CTD_140</t>
  </si>
  <si>
    <t>ice station 2</t>
  </si>
  <si>
    <t>3900</t>
  </si>
  <si>
    <t>3720</t>
  </si>
  <si>
    <t>3700</t>
  </si>
  <si>
    <t>5m from bottom</t>
  </si>
  <si>
    <t>53</t>
  </si>
  <si>
    <t>chl-max</t>
  </si>
  <si>
    <t>original water after incubation</t>
  </si>
  <si>
    <t>6</t>
  </si>
  <si>
    <t>Sebastian</t>
  </si>
  <si>
    <t>7</t>
  </si>
  <si>
    <t>Melosira</t>
  </si>
  <si>
    <t>PS138_ISCA_69</t>
  </si>
  <si>
    <t>PS138_ISCA_70</t>
  </si>
  <si>
    <t>PS138_ISCA_71</t>
  </si>
  <si>
    <t>PS138_ISCA_72</t>
  </si>
  <si>
    <t>PS138_ISCA_73</t>
  </si>
  <si>
    <t>PS138_ISCA_74</t>
  </si>
  <si>
    <t>PS138_ISCA_75</t>
  </si>
  <si>
    <t>PS138_ISCA_76</t>
  </si>
  <si>
    <t>PS138_ISCA_77</t>
  </si>
  <si>
    <t>PS138_ISCA_78</t>
  </si>
  <si>
    <t>PS138_ISCA_79</t>
  </si>
  <si>
    <t>PS138_ISCA_80</t>
  </si>
  <si>
    <t>PS138_ISCA_81</t>
  </si>
  <si>
    <t>PS138_ISCA_82</t>
  </si>
  <si>
    <t>PS138_ISCA_83</t>
  </si>
  <si>
    <t>PS138_ISCA_84</t>
  </si>
  <si>
    <t>PS138_ISCA_85</t>
  </si>
  <si>
    <t>PS138_ISCA_86</t>
  </si>
  <si>
    <t>PS138_ISCA_87</t>
  </si>
  <si>
    <t>PS138_ISCA_88</t>
  </si>
  <si>
    <t>PS138_ISCA_89</t>
  </si>
  <si>
    <t>PS138_ISCA_90</t>
  </si>
  <si>
    <t>PS138_ISCA_91</t>
  </si>
  <si>
    <t>PS138_ISCA_92</t>
  </si>
  <si>
    <t>PS138_ISCA_93</t>
  </si>
  <si>
    <t>PS138_ISCA_94</t>
  </si>
  <si>
    <t>PS138_ISCA_95</t>
  </si>
  <si>
    <t>PS138_ISCA_96</t>
  </si>
  <si>
    <t>PS138_ISCA_97</t>
  </si>
  <si>
    <t>insitu</t>
  </si>
  <si>
    <t>org water</t>
  </si>
  <si>
    <t>org water after incubation</t>
  </si>
  <si>
    <t>org algal material (on filters)</t>
  </si>
  <si>
    <t>ice station 3</t>
  </si>
  <si>
    <t>Freddi experiment</t>
  </si>
  <si>
    <t>start</t>
  </si>
  <si>
    <t>ice station 4</t>
  </si>
  <si>
    <t>PS138_90-1</t>
  </si>
  <si>
    <t>Hulda/Jmmy</t>
  </si>
  <si>
    <t>J controller in H pump</t>
  </si>
  <si>
    <t>ice station</t>
  </si>
  <si>
    <t>PS138_CTD_141</t>
  </si>
  <si>
    <t>PS138_CTD_142</t>
  </si>
  <si>
    <t>PS138_CTD_143</t>
  </si>
  <si>
    <t>PS138_CTD_144</t>
  </si>
  <si>
    <t>PS138_CTD_145</t>
  </si>
  <si>
    <t>PS138_CTD_146</t>
  </si>
  <si>
    <t>PS138_CTD_147</t>
  </si>
  <si>
    <t>PS138_CTD_148</t>
  </si>
  <si>
    <t>PS138_CTD_149</t>
  </si>
  <si>
    <t>PS138_CTD_150</t>
  </si>
  <si>
    <t>PS138_CTD_151</t>
  </si>
  <si>
    <t>PS138_CTD_152</t>
  </si>
  <si>
    <t>PS138_CTD_153</t>
  </si>
  <si>
    <t>PS138_CTD_154</t>
  </si>
  <si>
    <t>PS138_CTD_155</t>
  </si>
  <si>
    <t>PS138_CTD_156</t>
  </si>
  <si>
    <t>PS138_CTD_157</t>
  </si>
  <si>
    <t>PS138_CTD_158</t>
  </si>
  <si>
    <t>PS138_CTD_159</t>
  </si>
  <si>
    <t>PS138_CTD_160</t>
  </si>
  <si>
    <t>PS138_CTD_161</t>
  </si>
  <si>
    <t>PS138_CTD_162</t>
  </si>
  <si>
    <t>PS138_CTD_163</t>
  </si>
  <si>
    <t>PS138_CTD_164</t>
  </si>
  <si>
    <t>PS138_CTD_165</t>
  </si>
  <si>
    <t>PS138_CTD_166</t>
  </si>
  <si>
    <t>PS138_CTD_167</t>
  </si>
  <si>
    <t>PS138_CTD_168</t>
  </si>
  <si>
    <t>PS138_CTD_169</t>
  </si>
  <si>
    <t>PS138_CTD_170</t>
  </si>
  <si>
    <t>PS138_CTD_171</t>
  </si>
  <si>
    <t>PS138_CTD_172</t>
  </si>
  <si>
    <t>PS138_CTD_173</t>
  </si>
  <si>
    <t>PS138_CTD_174</t>
  </si>
  <si>
    <t>PS138_CTD_175</t>
  </si>
  <si>
    <t>PS138_CTD_176</t>
  </si>
  <si>
    <t>PS138_CTD_177</t>
  </si>
  <si>
    <t>PS138_CTD_178</t>
  </si>
  <si>
    <t>PS138_CTD_179</t>
  </si>
  <si>
    <t>PS138_CTD_180</t>
  </si>
  <si>
    <t>PS138_CTD_181</t>
  </si>
  <si>
    <t>PS138_CTD_182</t>
  </si>
  <si>
    <t>PS138_CTD_183</t>
  </si>
  <si>
    <t>PS138_CTD_184</t>
  </si>
  <si>
    <t>PS138_CTD_185</t>
  </si>
  <si>
    <t>PS138_CTD_186</t>
  </si>
  <si>
    <t>PS138_CTD_187</t>
  </si>
  <si>
    <t>PS138_CTD_188</t>
  </si>
  <si>
    <t>PS138_CTD_189</t>
  </si>
  <si>
    <t>PS138_CTD_190</t>
  </si>
  <si>
    <t>PS138_CTD_191</t>
  </si>
  <si>
    <t>PS138_CTD_192</t>
  </si>
  <si>
    <t>PS138_CTD_193</t>
  </si>
  <si>
    <t>ice station 5</t>
  </si>
  <si>
    <t>PS138_113-1</t>
  </si>
  <si>
    <t>PS138_115-1</t>
  </si>
  <si>
    <t>4230</t>
  </si>
  <si>
    <t>PS138_69-1</t>
  </si>
  <si>
    <t>extract</t>
  </si>
  <si>
    <t>PS138_ISCA_98</t>
  </si>
  <si>
    <t>PS138_ISCA_99</t>
  </si>
  <si>
    <t>PS138_ISCA_100</t>
  </si>
  <si>
    <t>PS138_ISCA_101</t>
  </si>
  <si>
    <t>PS138_ISCA_102</t>
  </si>
  <si>
    <t>PS138_ISCA_103</t>
  </si>
  <si>
    <t>PS138_ISCA_104</t>
  </si>
  <si>
    <t>PS138_ISCA_105</t>
  </si>
  <si>
    <t>PS138_ISCA_106</t>
  </si>
  <si>
    <t>PS138_ISCA_107</t>
  </si>
  <si>
    <t>PS138_ISCA_108</t>
  </si>
  <si>
    <t>PS138_ISCA_109</t>
  </si>
  <si>
    <t>PS138_ISCA_110</t>
  </si>
  <si>
    <t>PS138_ISCA_111</t>
  </si>
  <si>
    <t>PS138_ISCA_112</t>
  </si>
  <si>
    <t>PS138_ISCA_113</t>
  </si>
  <si>
    <t>PS138_ISCA_114</t>
  </si>
  <si>
    <t>PS138_ISCA_115</t>
  </si>
  <si>
    <t>PS138_ISCA_116</t>
  </si>
  <si>
    <t>PS138_ISCA_117</t>
  </si>
  <si>
    <t>PS138_ISCA_118</t>
  </si>
  <si>
    <t>PS138_ISCA_119</t>
  </si>
  <si>
    <t>PS138_ISCA_120</t>
  </si>
  <si>
    <t>PS138_ISCA_121</t>
  </si>
  <si>
    <t>PS138_ISCA_122</t>
  </si>
  <si>
    <t>PS138_ISCA_123</t>
  </si>
  <si>
    <t>PS138_ISCA_124</t>
  </si>
  <si>
    <t>PS138_ISCA_125</t>
  </si>
  <si>
    <t>PS138_ISCA_126</t>
  </si>
  <si>
    <t>PS138_ISCA_127</t>
  </si>
  <si>
    <t>PS138_ISCA_128</t>
  </si>
  <si>
    <t>PS138_ISCA_129</t>
  </si>
  <si>
    <t>PS138_ISCA_130</t>
  </si>
  <si>
    <t>PS138_ISCA_131</t>
  </si>
  <si>
    <t>PS138_ISCA_132</t>
  </si>
  <si>
    <t>PS138_ISCA_133</t>
  </si>
  <si>
    <t>PS138_ISCA_134</t>
  </si>
  <si>
    <t>PS138_ISCA_135</t>
  </si>
  <si>
    <t>PS138_ISCA_136</t>
  </si>
  <si>
    <t>PS138_ISCA_137</t>
  </si>
  <si>
    <t>PS138_ISCA_138</t>
  </si>
  <si>
    <t>PS138_ISCA_139</t>
  </si>
  <si>
    <t>PS138_ISCA_140</t>
  </si>
  <si>
    <t>PS138_ISCA_141</t>
  </si>
  <si>
    <t>PS138_ISCA_142</t>
  </si>
  <si>
    <t>PS138_ISCA_143</t>
  </si>
  <si>
    <t>PS138_ISCA_144</t>
  </si>
  <si>
    <t>PS138_ISCA_145</t>
  </si>
  <si>
    <t>PS138_ISCA_146</t>
  </si>
  <si>
    <t>PS138_ISCA_147</t>
  </si>
  <si>
    <t>PS138_ISCA_148</t>
  </si>
  <si>
    <t>PS138_ISCA_149</t>
  </si>
  <si>
    <t>PS138_ISCA_150</t>
  </si>
  <si>
    <t>PS138_ISCA_151</t>
  </si>
  <si>
    <t>PS138_ISCA_152</t>
  </si>
  <si>
    <t>PS138_ISCA_153</t>
  </si>
  <si>
    <t>PS138_ISCA_154</t>
  </si>
  <si>
    <t>PS138_ISCA_155</t>
  </si>
  <si>
    <t>PS138_ISCA_156</t>
  </si>
  <si>
    <t>PS138_ISCA_157</t>
  </si>
  <si>
    <t>PS138_ISCA_158</t>
  </si>
  <si>
    <t>PS138_ISCA_159</t>
  </si>
  <si>
    <t>PS138_ISCA_160</t>
  </si>
  <si>
    <t>PS138_ISCA_161</t>
  </si>
  <si>
    <t>PS138_ISCA_162</t>
  </si>
  <si>
    <t>PS138_ISCA_163</t>
  </si>
  <si>
    <t>PS138_ISCA_164</t>
  </si>
  <si>
    <t>PS138_ISCA_165</t>
  </si>
  <si>
    <t>PS138_ISCA_166</t>
  </si>
  <si>
    <t>PS138_ISCA_167</t>
  </si>
  <si>
    <t>PS138_ISCA_168</t>
  </si>
  <si>
    <t>ice-edge water</t>
  </si>
  <si>
    <t>under-ice water</t>
  </si>
  <si>
    <t xml:space="preserve">org UIW-DNA: Ice-23, -24 </t>
  </si>
  <si>
    <t>org water after inc</t>
  </si>
  <si>
    <t>SubCtr Thalassiosira</t>
  </si>
  <si>
    <t>SubCtr Fragilariopsis</t>
  </si>
  <si>
    <t>SubCtr DMSP</t>
  </si>
  <si>
    <t>used for ISCA-11, -12, -13</t>
  </si>
  <si>
    <t>stn1</t>
  </si>
  <si>
    <t>stn2</t>
  </si>
  <si>
    <t>stn3</t>
  </si>
  <si>
    <t>stn4</t>
  </si>
  <si>
    <t>used for ISCA</t>
  </si>
  <si>
    <t>org water; DNA: Ice-29, -30</t>
  </si>
  <si>
    <t>org water after inc; DNA: Ice-29, -30</t>
  </si>
  <si>
    <t>insitu control: 500uL meltpond water + substrate</t>
  </si>
  <si>
    <t>SubCtr Melosira</t>
  </si>
  <si>
    <t>insitu control: 250uL UIW + 250uL extract</t>
  </si>
  <si>
    <t>neg ctr for ISCA11</t>
  </si>
  <si>
    <t>13</t>
  </si>
  <si>
    <t>stn5</t>
  </si>
  <si>
    <t>4261</t>
  </si>
  <si>
    <t>1m from bottom</t>
  </si>
  <si>
    <t>OFOBS</t>
  </si>
  <si>
    <t>gear</t>
  </si>
  <si>
    <t>CTD</t>
  </si>
  <si>
    <t>ice station 6</t>
  </si>
  <si>
    <t>PS138_132-1</t>
  </si>
  <si>
    <t>PS138_127-1</t>
  </si>
  <si>
    <t>used for ISCA-14</t>
  </si>
  <si>
    <t>stn6</t>
  </si>
  <si>
    <t>org water; DNA: Ice-</t>
  </si>
  <si>
    <t>sterile UIW</t>
  </si>
  <si>
    <t>NA</t>
  </si>
  <si>
    <t>PS138_129-1</t>
  </si>
  <si>
    <t>PS138_101-1</t>
  </si>
  <si>
    <t>PS138_75-1</t>
  </si>
  <si>
    <t>PS138_52-1</t>
  </si>
  <si>
    <t>PS138_31-1</t>
  </si>
  <si>
    <t>PS138_9-1</t>
  </si>
  <si>
    <t>4300</t>
  </si>
  <si>
    <t>Jimmy</t>
  </si>
  <si>
    <t>Frankie</t>
  </si>
  <si>
    <t>stn7</t>
  </si>
  <si>
    <t>stn8</t>
  </si>
  <si>
    <t>30m</t>
  </si>
  <si>
    <t>250m</t>
  </si>
  <si>
    <t>2000m</t>
  </si>
  <si>
    <t>X</t>
  </si>
  <si>
    <t>X: successful</t>
  </si>
  <si>
    <t>PS138_145-1</t>
  </si>
  <si>
    <t>PS138_168-1</t>
  </si>
  <si>
    <t>PS138_ISP_110</t>
  </si>
  <si>
    <t>PS138_ISP_111</t>
  </si>
  <si>
    <t>PS138_ISP_112</t>
  </si>
  <si>
    <t>4220</t>
  </si>
  <si>
    <t>ice station 7</t>
  </si>
  <si>
    <t>PS138_Ice_39</t>
  </si>
  <si>
    <t>PS138_Ice_40</t>
  </si>
  <si>
    <t>PS138_Ice_41</t>
  </si>
  <si>
    <t>PS138_Ice_42</t>
  </si>
  <si>
    <t>PS138_Ice_43</t>
  </si>
  <si>
    <t>PS138_Ice_44</t>
  </si>
  <si>
    <t>PS138_Ice_45</t>
  </si>
  <si>
    <t>PS138_Ice_46</t>
  </si>
  <si>
    <t>PS138_Ice_47</t>
  </si>
  <si>
    <t>PS138_Ice_48</t>
  </si>
  <si>
    <t>PS138_Ice_49</t>
  </si>
  <si>
    <t>PS138_Ice_50</t>
  </si>
  <si>
    <t>PS138_Ice_51</t>
  </si>
  <si>
    <t>used for ISCA-16</t>
  </si>
  <si>
    <t>used for ISCA-17</t>
  </si>
  <si>
    <t>battery failed</t>
  </si>
  <si>
    <t>PS138_CTD_220</t>
  </si>
  <si>
    <t>PS138_CTD_221</t>
  </si>
  <si>
    <t>PS138_CTD_222</t>
  </si>
  <si>
    <t>PS138_CTD_223</t>
  </si>
  <si>
    <t>PS138_CTD_224</t>
  </si>
  <si>
    <t>PS138_CTD_225</t>
  </si>
  <si>
    <t>PS138_CTD_226</t>
  </si>
  <si>
    <t>PS138_CTD_227</t>
  </si>
  <si>
    <t>PS138_CTD_228</t>
  </si>
  <si>
    <t>PS138_CTD_229</t>
  </si>
  <si>
    <t>PS138_CTD_230</t>
  </si>
  <si>
    <t>PS138_CTD_231</t>
  </si>
  <si>
    <t>PS138_CTD_232</t>
  </si>
  <si>
    <t>PS138_CTD_233</t>
  </si>
  <si>
    <t>PS138_CTD_234</t>
  </si>
  <si>
    <t>PS138_CTD_235</t>
  </si>
  <si>
    <t>PS138_CTD_236</t>
  </si>
  <si>
    <t>PS138_CTD_237</t>
  </si>
  <si>
    <t>PS138_CTD_238</t>
  </si>
  <si>
    <t>PS138_CTD_239</t>
  </si>
  <si>
    <t>PS138_CTD_240</t>
  </si>
  <si>
    <t>PS138_CTD_241</t>
  </si>
  <si>
    <t>PS138_CTD_242</t>
  </si>
  <si>
    <t>PS138_CTD_243</t>
  </si>
  <si>
    <t>PS138_CTD_244</t>
  </si>
  <si>
    <t>PS138_CTD_245</t>
  </si>
  <si>
    <t>PS138_CTD_246</t>
  </si>
  <si>
    <t>PS138_CTD_247</t>
  </si>
  <si>
    <t>PS138_CTD_248</t>
  </si>
  <si>
    <t>PS138_CTD_249</t>
  </si>
  <si>
    <t>PS138_CTD_250</t>
  </si>
  <si>
    <t>PS138_CTD_251</t>
  </si>
  <si>
    <t>PS138_CTD_252</t>
  </si>
  <si>
    <t>PS138_CTD_253</t>
  </si>
  <si>
    <t>PS138_CTD_254</t>
  </si>
  <si>
    <t>PS138_CTD_255</t>
  </si>
  <si>
    <t>PS138_CTD_256</t>
  </si>
  <si>
    <t>PS138_CTD_257</t>
  </si>
  <si>
    <t>PS138_CTD_258</t>
  </si>
  <si>
    <t>PS138_CTD_259</t>
  </si>
  <si>
    <t>PS138_CTD_260</t>
  </si>
  <si>
    <t>PS138_CTD_261</t>
  </si>
  <si>
    <t>PS138_CTD_262</t>
  </si>
  <si>
    <t>PS138_CTD_263</t>
  </si>
  <si>
    <t>PS138_CTD_264</t>
  </si>
  <si>
    <t>PS138_CTD_265</t>
  </si>
  <si>
    <t>PS138_CTD_266</t>
  </si>
  <si>
    <t>PS138_CTD_267</t>
  </si>
  <si>
    <t>PS138_CTD_268</t>
  </si>
  <si>
    <t>PS138_CTD_269</t>
  </si>
  <si>
    <t>PS138_CTD_270</t>
  </si>
  <si>
    <t>PS138_CTD_271</t>
  </si>
  <si>
    <t>PS138_CTD_272</t>
  </si>
  <si>
    <t>PS138_CTD_273</t>
  </si>
  <si>
    <t>PS138_CTD_274</t>
  </si>
  <si>
    <t>PS138_CTD_275</t>
  </si>
  <si>
    <t>PS138_CTD_276</t>
  </si>
  <si>
    <t>PS138_CTD_277</t>
  </si>
  <si>
    <t>PS138_CTD_278</t>
  </si>
  <si>
    <t>PS138_CTD_279</t>
  </si>
  <si>
    <t>PS138_CTD_280</t>
  </si>
  <si>
    <t>PS138_CTD_281</t>
  </si>
  <si>
    <t>PS138_CTD_282</t>
  </si>
  <si>
    <t>PS138_CTD_283</t>
  </si>
  <si>
    <t>PS138_CTD_284</t>
  </si>
  <si>
    <t>PS138_CTD_285</t>
  </si>
  <si>
    <t>PS138_CTD_286</t>
  </si>
  <si>
    <t>PS138_CTD_287</t>
  </si>
  <si>
    <t>PS138_CTD_288</t>
  </si>
  <si>
    <t>PS138_CTD_289</t>
  </si>
  <si>
    <t>PS138_CTD_290</t>
  </si>
  <si>
    <t>PS138_CTD_291</t>
  </si>
  <si>
    <t>PS138_CTD_292</t>
  </si>
  <si>
    <t>PS138_CTD_293</t>
  </si>
  <si>
    <t>PS138_CTD_294</t>
  </si>
  <si>
    <t>PS138_CTD_295</t>
  </si>
  <si>
    <t>PS138_CTD_296</t>
  </si>
  <si>
    <t>PS138_CTD_297</t>
  </si>
  <si>
    <t>PS138_CTD_298</t>
  </si>
  <si>
    <t>PS138_CTD_299</t>
  </si>
  <si>
    <t>PS138_CTD_300</t>
  </si>
  <si>
    <t>PS138_CTD_301</t>
  </si>
  <si>
    <t>PS138_CTD_302</t>
  </si>
  <si>
    <t>PS138_CTD_303</t>
  </si>
  <si>
    <t>PS138_CTD_304</t>
  </si>
  <si>
    <t>PS138_CTD_305</t>
  </si>
  <si>
    <t>PS138_CTD_306</t>
  </si>
  <si>
    <t>PS138_CTD_307</t>
  </si>
  <si>
    <t>PS138_CTD_308</t>
  </si>
  <si>
    <t>PS138_CTD_309</t>
  </si>
  <si>
    <t>PS138_CTD_310</t>
  </si>
  <si>
    <t>PS138_CTD_311</t>
  </si>
  <si>
    <t>PS138_CTD_312</t>
  </si>
  <si>
    <t>PS138_CTD_313</t>
  </si>
  <si>
    <t>PS138_CTD_314</t>
  </si>
  <si>
    <t>PS138_CTD_315</t>
  </si>
  <si>
    <t>PS138_CTD_316</t>
  </si>
  <si>
    <t>PS138_CTD_317</t>
  </si>
  <si>
    <t>PS138_CTD_318</t>
  </si>
  <si>
    <t>PS138_CTD_319</t>
  </si>
  <si>
    <t>PS138_CTD_320</t>
  </si>
  <si>
    <t>PS138_CTD_321</t>
  </si>
  <si>
    <t>PS138_CTD_322</t>
  </si>
  <si>
    <t>PS138_CTD_323</t>
  </si>
  <si>
    <t>PS138_CTD_324</t>
  </si>
  <si>
    <t>PS138_CTD_325</t>
  </si>
  <si>
    <t>PS138_CTD_326</t>
  </si>
  <si>
    <t>PS138_152-1</t>
  </si>
  <si>
    <t>89° 56.152N 15 13.354E</t>
  </si>
  <si>
    <t>PS138_CTD_194</t>
  </si>
  <si>
    <t>PS138_CTD_195</t>
  </si>
  <si>
    <t>PS138_CTD_196</t>
  </si>
  <si>
    <t>PS138_CTD_197</t>
  </si>
  <si>
    <t>PS138_CTD_198</t>
  </si>
  <si>
    <t>PS138_CTD_199</t>
  </si>
  <si>
    <t>PS138_CTD_200</t>
  </si>
  <si>
    <t>PS138_CTD_201</t>
  </si>
  <si>
    <t>PS138_CTD_202</t>
  </si>
  <si>
    <t>PS138_CTD_203</t>
  </si>
  <si>
    <t>PS138_CTD_204</t>
  </si>
  <si>
    <t>PS138_CTD_205</t>
  </si>
  <si>
    <t>PS138_CTD_206</t>
  </si>
  <si>
    <t>PS138_CTD_207</t>
  </si>
  <si>
    <t>PS138_CTD_208</t>
  </si>
  <si>
    <t>PS138_CTD_209</t>
  </si>
  <si>
    <t>PS138_CTD_210</t>
  </si>
  <si>
    <t>PS138_CTD_211</t>
  </si>
  <si>
    <t>PS138_CTD_212</t>
  </si>
  <si>
    <t>PS138_CTD_213</t>
  </si>
  <si>
    <t>PS138_CTD_214</t>
  </si>
  <si>
    <t>PS138_CTD_215</t>
  </si>
  <si>
    <t>PS138_CTD_216</t>
  </si>
  <si>
    <t>PS138_CTD_217</t>
  </si>
  <si>
    <t>PS138_CTD_218</t>
  </si>
  <si>
    <t>PS138_CTD_219</t>
  </si>
  <si>
    <t>PS138_CTD_327</t>
  </si>
  <si>
    <t>PS138_CTD_328</t>
  </si>
  <si>
    <t>PS138_CTD_329</t>
  </si>
  <si>
    <t>PS138_CTD_330</t>
  </si>
  <si>
    <t>PS138_CTD_331</t>
  </si>
  <si>
    <t>PS138_CTD_332</t>
  </si>
  <si>
    <t>PS138_CTD_333</t>
  </si>
  <si>
    <t>PS138_CTD_334</t>
  </si>
  <si>
    <t>PS138_CTD_335</t>
  </si>
  <si>
    <t>PS138_CTD_336</t>
  </si>
  <si>
    <t>PS138_CTD_337</t>
  </si>
  <si>
    <t>PS138_CTD_338</t>
  </si>
  <si>
    <t>PS138_CTD_339</t>
  </si>
  <si>
    <t>PS138_CTD_340</t>
  </si>
  <si>
    <t>PS138_CTD_341</t>
  </si>
  <si>
    <t>PS138_CTD_342</t>
  </si>
  <si>
    <t>PS138_CTD_343</t>
  </si>
  <si>
    <t>PS138_CTD_344</t>
  </si>
  <si>
    <t>PS138_CTD_345</t>
  </si>
  <si>
    <t>PS138_CTD_346</t>
  </si>
  <si>
    <t>PS138_CTD_347</t>
  </si>
  <si>
    <t>PS138_CTD_348</t>
  </si>
  <si>
    <t>PS138_CTD_349</t>
  </si>
  <si>
    <t>PS138_CTD_350</t>
  </si>
  <si>
    <t>PS138_CTD_351</t>
  </si>
  <si>
    <t>PS138_CTD_352</t>
  </si>
  <si>
    <t>PS138_CTD_353</t>
  </si>
  <si>
    <t>PS138_CTD_354</t>
  </si>
  <si>
    <t>PS138_CTD_355</t>
  </si>
  <si>
    <t>PS138_CTD_356</t>
  </si>
  <si>
    <t>PS138_CTD_357</t>
  </si>
  <si>
    <t>PS138_CTD_358</t>
  </si>
  <si>
    <t>PS138_CTD_359</t>
  </si>
  <si>
    <t>PS138_CTD_360</t>
  </si>
  <si>
    <t>PS138_CTD_361</t>
  </si>
  <si>
    <t>PS138_CTD_362</t>
  </si>
  <si>
    <t>PS138_CTD_363</t>
  </si>
  <si>
    <t>PS138_CTD_364</t>
  </si>
  <si>
    <t>PS138_CTD_365</t>
  </si>
  <si>
    <t>PS138_CTD_366</t>
  </si>
  <si>
    <t>PS138_CTD_367</t>
  </si>
  <si>
    <t>PS138_CTD_368</t>
  </si>
  <si>
    <t>PS138_CTD_369</t>
  </si>
  <si>
    <t>PS138_CTD_370</t>
  </si>
  <si>
    <t>PS138_CTD_371</t>
  </si>
  <si>
    <t>PS138_CTD_372</t>
  </si>
  <si>
    <t>PS138_CTD_373</t>
  </si>
  <si>
    <t>PS138_CTD_374</t>
  </si>
  <si>
    <t>PS138_CTD_375</t>
  </si>
  <si>
    <t>PS138_CTD_376</t>
  </si>
  <si>
    <t>PS138_CTD_377</t>
  </si>
  <si>
    <t>PS138_CTD_378</t>
  </si>
  <si>
    <t>PS138_CTD_379</t>
  </si>
  <si>
    <t>PS138_CTD_380</t>
  </si>
  <si>
    <t>chlmax</t>
  </si>
  <si>
    <t>ice station 8</t>
  </si>
  <si>
    <t>PS138_195-1</t>
  </si>
  <si>
    <t>PS138_201-1</t>
  </si>
  <si>
    <t>PS138_199-1</t>
  </si>
  <si>
    <t>PS138_204-1</t>
  </si>
  <si>
    <t>PS138_205-1</t>
  </si>
  <si>
    <t>60° Transect #1</t>
  </si>
  <si>
    <t>60° Transect #2</t>
  </si>
  <si>
    <t>60° Transect #3</t>
  </si>
  <si>
    <t>60° Transect #4</t>
  </si>
  <si>
    <t>60° Transect #5</t>
  </si>
  <si>
    <t>60° Transect #6</t>
  </si>
  <si>
    <t>60° Transect #7</t>
  </si>
  <si>
    <t>60° Transect #8</t>
  </si>
  <si>
    <t>60° Transect #9</t>
  </si>
  <si>
    <t>60° Transect #10</t>
  </si>
  <si>
    <t>60° Transect #11</t>
  </si>
  <si>
    <t>PS138_CTD_381</t>
  </si>
  <si>
    <t>PS138_CTD_382</t>
  </si>
  <si>
    <t>PS138_CTD_383</t>
  </si>
  <si>
    <t>PS138_CTD_384</t>
  </si>
  <si>
    <t>PS138_206-1</t>
  </si>
  <si>
    <t>PS138_CTD_385</t>
  </si>
  <si>
    <t>PS138_CTD_386</t>
  </si>
  <si>
    <t>PS138_CTD_387</t>
  </si>
  <si>
    <t>PS138_CTD_388</t>
  </si>
  <si>
    <t>PS138_CTD_389</t>
  </si>
  <si>
    <t>PS138_CTD_390</t>
  </si>
  <si>
    <t>PS138_CTD_391</t>
  </si>
  <si>
    <t>PS138_CTD_392</t>
  </si>
  <si>
    <t>PS138_CTD_393</t>
  </si>
  <si>
    <t>PS138_CTD_394</t>
  </si>
  <si>
    <t>PS138_CTD_395</t>
  </si>
  <si>
    <t>PS138_CTD_396</t>
  </si>
  <si>
    <t>PS138_CTD_397</t>
  </si>
  <si>
    <t>PS138_CTD_398</t>
  </si>
  <si>
    <t>PS138_CTD_399</t>
  </si>
  <si>
    <t>PS138_CTD_400</t>
  </si>
  <si>
    <t>PS138_CTD_401</t>
  </si>
  <si>
    <t>PS138_CTD_402</t>
  </si>
  <si>
    <t>PS138_CTD_403</t>
  </si>
  <si>
    <t>PS138_CTD_404</t>
  </si>
  <si>
    <t>PS138_CTD_405</t>
  </si>
  <si>
    <t>PS138_CTD_406</t>
  </si>
  <si>
    <t>PS138_CTD_407</t>
  </si>
  <si>
    <t>PS138_CTD_408</t>
  </si>
  <si>
    <t>PS138_CTD_409</t>
  </si>
  <si>
    <t>PS138_CTD_410</t>
  </si>
  <si>
    <t>PS138_CTD_411</t>
  </si>
  <si>
    <t>PS138_CTD_412</t>
  </si>
  <si>
    <t>PS138_CTD_413</t>
  </si>
  <si>
    <t>PS138_CTD_414</t>
  </si>
  <si>
    <t>PS138_CTD_415</t>
  </si>
  <si>
    <t>PS138_CTD_416</t>
  </si>
  <si>
    <t>PS138_CTD_417</t>
  </si>
  <si>
    <t>PS138_CTD_418</t>
  </si>
  <si>
    <t>PS138_CTD_419</t>
  </si>
  <si>
    <t>PS138_CTD_420</t>
  </si>
  <si>
    <t>PS138_CTD_421</t>
  </si>
  <si>
    <t>PS138_CTD_422</t>
  </si>
  <si>
    <t>PS138_CTD_423</t>
  </si>
  <si>
    <t>PS138_CTD_424</t>
  </si>
  <si>
    <t>PS138_CTD_425</t>
  </si>
  <si>
    <t>PS138_CTD_426</t>
  </si>
  <si>
    <t>PS138_CTD_427</t>
  </si>
  <si>
    <t>PS138_CTD_428</t>
  </si>
  <si>
    <t>PS138_CTD_429</t>
  </si>
  <si>
    <t>PS138_207-1</t>
  </si>
  <si>
    <t>60° Transect #12</t>
  </si>
  <si>
    <t>ice station 9</t>
  </si>
  <si>
    <t>vent plume</t>
  </si>
  <si>
    <t>PS138_Ice_52</t>
  </si>
  <si>
    <t>PS138_Ice_53</t>
  </si>
  <si>
    <t>PS138_Ice_54</t>
  </si>
  <si>
    <t>PS138_Ice_55</t>
  </si>
  <si>
    <t>PS138_Ice_56</t>
  </si>
  <si>
    <t>PS138_Ice_57</t>
  </si>
  <si>
    <t>PS138_Ice_58</t>
  </si>
  <si>
    <t>PS138_Ice_59</t>
  </si>
  <si>
    <t>PS138_Ice_60</t>
  </si>
  <si>
    <t>PS138_Ice_61</t>
  </si>
  <si>
    <t>PS138_Ice_62</t>
  </si>
  <si>
    <t>stn9</t>
  </si>
  <si>
    <t>15</t>
  </si>
  <si>
    <t>northpole</t>
  </si>
  <si>
    <t>PS138_ISCA_169</t>
  </si>
  <si>
    <t>PS138_ISCA_170</t>
  </si>
  <si>
    <t>PS138_ISCA_171</t>
  </si>
  <si>
    <t>PS138_ISCA_172</t>
  </si>
  <si>
    <t>PS138_ISCA_173</t>
  </si>
  <si>
    <t>PS138_ISCA_174</t>
  </si>
  <si>
    <t>PS138_ISCA_175</t>
  </si>
  <si>
    <t>PS138_ISCA_176</t>
  </si>
  <si>
    <t>PS138_ISCA_177</t>
  </si>
  <si>
    <t>PS138_ISCA_178</t>
  </si>
  <si>
    <t>PS138_ISCA_179</t>
  </si>
  <si>
    <t>16</t>
  </si>
  <si>
    <t>17</t>
  </si>
  <si>
    <t>18</t>
  </si>
  <si>
    <t>19</t>
  </si>
  <si>
    <t>PS138_ISCA_180</t>
  </si>
  <si>
    <t>PS138_ISCA_181</t>
  </si>
  <si>
    <t>PS138_ISCA_182</t>
  </si>
  <si>
    <t>PS138_ISCA_183</t>
  </si>
  <si>
    <t>PS138_ISCA_184</t>
  </si>
  <si>
    <t>PS138_ISCA_185</t>
  </si>
  <si>
    <t>PS138_ISCA_186</t>
  </si>
  <si>
    <t>PS138_ISCA_187</t>
  </si>
  <si>
    <t>PS138_ISCA_188</t>
  </si>
  <si>
    <t>PS138_ISCA_189</t>
  </si>
  <si>
    <t>PS138_ISCA_190</t>
  </si>
  <si>
    <t>PS138_ISCA_191</t>
  </si>
  <si>
    <t>PS138_ISCA_192</t>
  </si>
  <si>
    <t>PS138_ISCA_193</t>
  </si>
  <si>
    <t>PS138_ISCA_194</t>
  </si>
  <si>
    <t>substrate control</t>
  </si>
  <si>
    <t>org meltpond</t>
  </si>
  <si>
    <t>org UIW-GDA</t>
  </si>
  <si>
    <t>UIW+MEL</t>
  </si>
  <si>
    <t>growth contol before incubation</t>
  </si>
  <si>
    <t>org UIW after incubation</t>
  </si>
  <si>
    <t>PS138_ISCA_195</t>
  </si>
  <si>
    <t>PS138_ISCA_196</t>
  </si>
  <si>
    <t>PS138_ISCA_197</t>
  </si>
  <si>
    <t>PS138_ISCA_198</t>
  </si>
  <si>
    <t>PS138_ISCA_199</t>
  </si>
  <si>
    <t>PS138_ISCA_200</t>
  </si>
  <si>
    <t>PS138_ISCA_201</t>
  </si>
  <si>
    <t>PS138_ISCA_202</t>
  </si>
  <si>
    <t>PS138_ISCA_203</t>
  </si>
  <si>
    <t>PS138_ISCA_204</t>
  </si>
  <si>
    <t>PS138_ISCA_205</t>
  </si>
  <si>
    <t>PS138_ISCA_206</t>
  </si>
  <si>
    <t>20</t>
  </si>
  <si>
    <t xml:space="preserve">org meltpond before incubation </t>
  </si>
  <si>
    <t>org meltpond after incubation</t>
  </si>
  <si>
    <t>21</t>
  </si>
  <si>
    <t>org UIW before incubation</t>
  </si>
  <si>
    <t>PS138_ISCA_207</t>
  </si>
  <si>
    <t>PS138_ISCA_208</t>
  </si>
  <si>
    <t>PS138_ISCA_209</t>
  </si>
  <si>
    <t>PS138_ISCA_210</t>
  </si>
  <si>
    <t>PS138_ISCA_211</t>
  </si>
  <si>
    <t>PS138_ISCA_212</t>
  </si>
  <si>
    <t>PS138_ISCA_213</t>
  </si>
  <si>
    <t>PS138_ISCA_214</t>
  </si>
  <si>
    <t>PS138_ISCA_215</t>
  </si>
  <si>
    <t>PS138_ISCA_216</t>
  </si>
  <si>
    <t>PS138_ISCA_217</t>
  </si>
  <si>
    <t>PS138_ISCA_218</t>
  </si>
  <si>
    <t>PS138_ISCA_219</t>
  </si>
  <si>
    <t>PS138_ISCA_220</t>
  </si>
  <si>
    <t>PS138_ISCA_221</t>
  </si>
  <si>
    <t>PS138_ISCA_222</t>
  </si>
  <si>
    <t>PS138_ISCA_223</t>
  </si>
  <si>
    <t>Substrate contol 250 uL Mel + 250uL UIW incubated day(?) ISCA</t>
  </si>
  <si>
    <t>ASW</t>
  </si>
  <si>
    <t>PS138_ISCA_224</t>
  </si>
  <si>
    <t>PS138_ISCA_225</t>
  </si>
  <si>
    <t>PS138_ISCA_226</t>
  </si>
  <si>
    <t>PS138_ISCA_227</t>
  </si>
  <si>
    <t>PS138_ISCA_228</t>
  </si>
  <si>
    <t>PS138_ISCA_229</t>
  </si>
  <si>
    <t>PS138_ISCA_230</t>
  </si>
  <si>
    <t>PS138_ISCA_231</t>
  </si>
  <si>
    <t>PS138_ISCA_232</t>
  </si>
  <si>
    <t>PS138_ISCA_233</t>
  </si>
  <si>
    <t>22</t>
  </si>
  <si>
    <t>UIW</t>
  </si>
  <si>
    <t>PS138_ISP_113</t>
  </si>
  <si>
    <t>PS138_ISP_114</t>
  </si>
  <si>
    <t>PS138_ISP_115</t>
  </si>
  <si>
    <t>PS138_ISP_116</t>
  </si>
  <si>
    <t>PS138_ISP_117</t>
  </si>
  <si>
    <t>PS138_ISP_118</t>
  </si>
  <si>
    <t>PS138_ISP_119</t>
  </si>
  <si>
    <t>PS138_ISP_120</t>
  </si>
  <si>
    <t>PS138_ISP_121</t>
  </si>
  <si>
    <t>PS138_ISP_122</t>
  </si>
  <si>
    <t>PS138_ISP_123</t>
  </si>
  <si>
    <t>PS138_ISP_124</t>
  </si>
  <si>
    <t>PS138_ISP_125</t>
  </si>
  <si>
    <t>PS138_ISP_126</t>
  </si>
  <si>
    <t>PS138_ISP_127</t>
  </si>
  <si>
    <t>PS138_ISP_128</t>
  </si>
  <si>
    <t>PS138_ISP_129</t>
  </si>
  <si>
    <t>PS138_ISP_130</t>
  </si>
  <si>
    <t>PS138_ISP_131</t>
  </si>
  <si>
    <t>PS138_ISP_132</t>
  </si>
  <si>
    <t>PS138_ISP_133</t>
  </si>
  <si>
    <t>PS138_ISP_134</t>
  </si>
  <si>
    <t>PS138_ISP_135</t>
  </si>
  <si>
    <t>PS138_ISP_136</t>
  </si>
  <si>
    <t>PS138_ISP_137</t>
  </si>
  <si>
    <t>PS138_ISP_138</t>
  </si>
  <si>
    <t>PS138_ISP_139</t>
  </si>
  <si>
    <t>PS138_ISP_140</t>
  </si>
  <si>
    <t>PS138_ISP_141</t>
  </si>
  <si>
    <t>PS138_ISP_142</t>
  </si>
  <si>
    <t>PS138_ISP_143</t>
  </si>
  <si>
    <t>PS138_ISP_144</t>
  </si>
  <si>
    <t>PS138_218-1</t>
  </si>
  <si>
    <t>PS138_193-1</t>
  </si>
  <si>
    <t>4376</t>
  </si>
  <si>
    <t>3880</t>
  </si>
  <si>
    <t>63</t>
  </si>
  <si>
    <t>603</t>
  </si>
  <si>
    <t>235</t>
  </si>
  <si>
    <t>324</t>
  </si>
  <si>
    <t>464</t>
  </si>
  <si>
    <t>805</t>
  </si>
  <si>
    <t>244</t>
  </si>
  <si>
    <t>219</t>
  </si>
  <si>
    <t>338</t>
  </si>
  <si>
    <t>302</t>
  </si>
  <si>
    <t>806</t>
  </si>
  <si>
    <t>min flow reached</t>
  </si>
  <si>
    <t>0</t>
  </si>
  <si>
    <t>196</t>
  </si>
  <si>
    <t>236</t>
  </si>
  <si>
    <t>Source.Name</t>
  </si>
  <si>
    <t>Date [ddmmyyyy]</t>
  </si>
  <si>
    <t>Time [hhmmss]</t>
  </si>
  <si>
    <t>Position LAT</t>
  </si>
  <si>
    <t>Position NS</t>
  </si>
  <si>
    <t>Position LON</t>
  </si>
  <si>
    <t>Position EW</t>
  </si>
  <si>
    <t>Speed</t>
  </si>
  <si>
    <t>Course</t>
  </si>
  <si>
    <t>FBox Conductivity</t>
  </si>
  <si>
    <t>FBox Flow</t>
  </si>
  <si>
    <t>FBox Chlorophyll 1</t>
  </si>
  <si>
    <t>FBox Chlorophyll 2</t>
  </si>
  <si>
    <t>FBox Oxygen</t>
  </si>
  <si>
    <t>FBox PH</t>
  </si>
  <si>
    <t>FBox Temperature PH</t>
  </si>
  <si>
    <t>FBox Salinity</t>
  </si>
  <si>
    <t>FBox Temperature</t>
  </si>
  <si>
    <t>FBox Sound Velocity</t>
  </si>
  <si>
    <t>FBox Turbidity</t>
  </si>
  <si>
    <t>Filter-Nr.</t>
  </si>
  <si>
    <t>Vorlaufzeit [Sek.]</t>
  </si>
  <si>
    <t>Filtrationsdauer [Sek.]</t>
  </si>
  <si>
    <t>Sollvolumen [ml]</t>
  </si>
  <si>
    <t>Istvolumen [ml]</t>
  </si>
  <si>
    <t>Abbruch</t>
  </si>
  <si>
    <t>Autofim_ID</t>
  </si>
  <si>
    <t>Autofim_2</t>
  </si>
  <si>
    <t>Autofim_3</t>
  </si>
  <si>
    <t>AutoFim_Daten_2023-08-04.txt</t>
  </si>
  <si>
    <t>N</t>
  </si>
  <si>
    <t>E</t>
  </si>
  <si>
    <t/>
  </si>
  <si>
    <t>Autofim_1</t>
  </si>
  <si>
    <t>AutoFim_Daten_2023-08-04_0.txt</t>
  </si>
  <si>
    <t>4000</t>
  </si>
  <si>
    <t>AutoFim_Daten_2023-08-06.txt</t>
  </si>
  <si>
    <t>Autofim_4</t>
  </si>
  <si>
    <t>Autofim_5</t>
  </si>
  <si>
    <t>Autofim_6</t>
  </si>
  <si>
    <t>Autofim_7</t>
  </si>
  <si>
    <t>Autofim_8</t>
  </si>
  <si>
    <t>Autofim_9</t>
  </si>
  <si>
    <t>Autofim_10</t>
  </si>
  <si>
    <t>AutoFim_Daten_2023-08-07.txt</t>
  </si>
  <si>
    <t>AutoFim_Daten_2023-08-07_0.txt</t>
  </si>
  <si>
    <t>Autofim_11</t>
  </si>
  <si>
    <t>AutoFim_Daten_2023-08-07_1.txt</t>
  </si>
  <si>
    <t>Autofim_12</t>
  </si>
  <si>
    <t>Autofim_13</t>
  </si>
  <si>
    <t>Autofim_14</t>
  </si>
  <si>
    <t>Autofim_15</t>
  </si>
  <si>
    <t>Autofim_16</t>
  </si>
  <si>
    <t>Autofim_17</t>
  </si>
  <si>
    <t>Autofim_18</t>
  </si>
  <si>
    <t>AutoFim_Daten_2023-08-12_0.txt</t>
  </si>
  <si>
    <t>Autofim_19</t>
  </si>
  <si>
    <t>Autofim_20</t>
  </si>
  <si>
    <t>Autofim_21</t>
  </si>
  <si>
    <t>Autofim_22</t>
  </si>
  <si>
    <t>Autofim_23</t>
  </si>
  <si>
    <t>Autofim_24</t>
  </si>
  <si>
    <t>Autofim_25</t>
  </si>
  <si>
    <t>AutoFim_Daten_2023-08-23.txt</t>
  </si>
  <si>
    <t>AutoFim_Daten_2023-08-23_0.txt</t>
  </si>
  <si>
    <t>Autofim_26</t>
  </si>
  <si>
    <t>Autofim_27</t>
  </si>
  <si>
    <t>Autofim_28</t>
  </si>
  <si>
    <t>Autofim_29</t>
  </si>
  <si>
    <t>Autofim_30</t>
  </si>
  <si>
    <t>Autofim_31</t>
  </si>
  <si>
    <t>AutoFim_Daten_2023-08-31.txt</t>
  </si>
  <si>
    <t>AutoFim_Daten_2023-08-31_0.txt</t>
  </si>
  <si>
    <t>Autofim_32</t>
  </si>
  <si>
    <t>Autofim_33</t>
  </si>
  <si>
    <t>Autofim_34</t>
  </si>
  <si>
    <t>Autofim_35</t>
  </si>
  <si>
    <t>Autofim_36</t>
  </si>
  <si>
    <t>Autofim_37</t>
  </si>
  <si>
    <t>AutoFim_Daten_2023-09-05.txt</t>
  </si>
  <si>
    <t>Autofim_38</t>
  </si>
  <si>
    <t>lost</t>
  </si>
  <si>
    <t>Autofim_39</t>
  </si>
  <si>
    <t>Autofim_40</t>
  </si>
  <si>
    <t>Autofim_41</t>
  </si>
  <si>
    <t>Autofim_42</t>
  </si>
  <si>
    <t>Autofim_43</t>
  </si>
  <si>
    <t>Autofim_44</t>
  </si>
  <si>
    <t>Autofim_45</t>
  </si>
  <si>
    <t>Autofim_46</t>
  </si>
  <si>
    <t>Autofim_47</t>
  </si>
  <si>
    <t>AutoFim_Daten_2023-09-16.txt</t>
  </si>
  <si>
    <t>Autofim_48</t>
  </si>
  <si>
    <t>Autofim_49</t>
  </si>
  <si>
    <t>Autofim_50</t>
  </si>
  <si>
    <t>Autofim_51</t>
  </si>
  <si>
    <t>Autofim_52</t>
  </si>
  <si>
    <t>V3 error</t>
  </si>
  <si>
    <t>Autofim_53</t>
  </si>
  <si>
    <t>Autofim_54</t>
  </si>
  <si>
    <t>Autpfim_55</t>
  </si>
  <si>
    <t>AutoFim_Daten_2023-09-20.txt</t>
  </si>
  <si>
    <t>AutoFim_Daten_2023-09-20_0.txt</t>
  </si>
  <si>
    <t>Autpfim_56</t>
  </si>
  <si>
    <t>Autpfim_57</t>
  </si>
  <si>
    <t>Autpfim_58</t>
  </si>
  <si>
    <t>Autpfim_59</t>
  </si>
  <si>
    <t>Autpfim_60</t>
  </si>
  <si>
    <t>Autpfim_61</t>
  </si>
  <si>
    <t>Autpfim_62</t>
  </si>
  <si>
    <t>Autpfim_63</t>
  </si>
  <si>
    <t>Autpfim_64</t>
  </si>
  <si>
    <t>Autpfim_65</t>
  </si>
  <si>
    <t>Autpfim_66</t>
  </si>
  <si>
    <t>Autpfim_67</t>
  </si>
  <si>
    <t>AutoFim_Daten_2023-09-22.txt</t>
  </si>
  <si>
    <t>AutoFim_Daten_2023-09-22_0.txt</t>
  </si>
  <si>
    <t>trying to fix v3</t>
  </si>
  <si>
    <t>AutoFim_Daten_2023-09-22_1.txt</t>
  </si>
  <si>
    <t>AutoFim_Daten_2023-09-22_2.txt</t>
  </si>
  <si>
    <t>Autofim_68</t>
  </si>
  <si>
    <t>Autofim_69</t>
  </si>
  <si>
    <t>Autofim_70</t>
  </si>
  <si>
    <t>Autofim_71</t>
  </si>
  <si>
    <t>Autofim_72</t>
  </si>
  <si>
    <t>Autofim_73</t>
  </si>
  <si>
    <t>Autofim_74</t>
  </si>
  <si>
    <t>Autofim_75</t>
  </si>
  <si>
    <t>Autofim_76</t>
  </si>
  <si>
    <t>Autofim_77</t>
  </si>
  <si>
    <t>Autofim_78</t>
  </si>
  <si>
    <t>Autofim_79</t>
  </si>
  <si>
    <t>AutoFim_Daten_2023-09-24.txt</t>
  </si>
  <si>
    <t>AutoFim_Daten_2023-09-24_0.txt</t>
  </si>
  <si>
    <t>Autofim_80</t>
  </si>
  <si>
    <t>Autofim_81</t>
  </si>
  <si>
    <t>Autofim_82</t>
  </si>
  <si>
    <t>v3 error</t>
  </si>
  <si>
    <t>Autofim_83</t>
  </si>
  <si>
    <t>Autofim_84</t>
  </si>
  <si>
    <t>Autofim_85</t>
  </si>
  <si>
    <t>Autofim_86</t>
  </si>
  <si>
    <t>abort</t>
  </si>
  <si>
    <t>PS138_22-1</t>
  </si>
  <si>
    <t>3968</t>
  </si>
  <si>
    <t>4143</t>
  </si>
  <si>
    <t>4275</t>
  </si>
  <si>
    <t>4292</t>
  </si>
  <si>
    <t>4233.4</t>
  </si>
  <si>
    <t>4216.9</t>
  </si>
  <si>
    <t>PS138_168-01</t>
  </si>
  <si>
    <t>PS138_166-01</t>
  </si>
  <si>
    <t>4270</t>
  </si>
  <si>
    <t>PS138_172-1</t>
  </si>
  <si>
    <t>PS138_173-1</t>
  </si>
  <si>
    <t>PS138_174-1</t>
  </si>
  <si>
    <t>4342</t>
  </si>
  <si>
    <t>PS138_175-1</t>
  </si>
  <si>
    <t>PS138_176-1</t>
  </si>
  <si>
    <t>PS138_190-1</t>
  </si>
  <si>
    <t>PS138-196-1</t>
  </si>
  <si>
    <t>bottom-5</t>
  </si>
  <si>
    <t>Altimeter error</t>
  </si>
  <si>
    <t>3873.6</t>
  </si>
  <si>
    <t>DNA extracted</t>
  </si>
  <si>
    <t>archiv</t>
  </si>
  <si>
    <t>DNA con.</t>
  </si>
  <si>
    <t>83° 52,624' N</t>
  </si>
  <si>
    <t>033° 10,177' E</t>
  </si>
  <si>
    <t>83° 51,364' N</t>
  </si>
  <si>
    <t>034° 07,061' E</t>
  </si>
  <si>
    <t>84° 54,931' N</t>
  </si>
  <si>
    <t>080° 15,266' E</t>
  </si>
  <si>
    <t>84° 57,376' N</t>
  </si>
  <si>
    <t>080° 02,278' E</t>
  </si>
  <si>
    <t>PS138_47-2</t>
  </si>
  <si>
    <t>84° 45,069' N</t>
  </si>
  <si>
    <t>107° 43,014' E</t>
  </si>
  <si>
    <t>PS138_53-1</t>
  </si>
  <si>
    <t>PS138_63-1</t>
  </si>
  <si>
    <t>84° 41,500' N</t>
  </si>
  <si>
    <t>107° 31,976' E</t>
  </si>
  <si>
    <t>84° 43,984' N</t>
  </si>
  <si>
    <t>107° 34,367' E</t>
  </si>
  <si>
    <t>83° 00,280' N</t>
  </si>
  <si>
    <t>129° 58,092' E</t>
  </si>
  <si>
    <t>PS138_85-1</t>
  </si>
  <si>
    <t>83° 00,736' N</t>
  </si>
  <si>
    <t>129° 50,914' E</t>
  </si>
  <si>
    <t>85° 02,325' N</t>
  </si>
  <si>
    <t>129° 58,060' E</t>
  </si>
  <si>
    <t>85° 01,944' N</t>
  </si>
  <si>
    <t>129° 56,857' E</t>
  </si>
  <si>
    <t>87° 37,312' N</t>
  </si>
  <si>
    <t>123° 48,781' E</t>
  </si>
  <si>
    <t>88° 29,343' N</t>
  </si>
  <si>
    <t>112° 11,350' E</t>
  </si>
  <si>
    <t>PS138_139-1</t>
  </si>
  <si>
    <t>88° 26,117' N</t>
  </si>
  <si>
    <t>114° 11,098' E</t>
  </si>
  <si>
    <t>PS138_143-1</t>
  </si>
  <si>
    <t>PS138_151-1</t>
  </si>
  <si>
    <t>89° 59,904' N</t>
  </si>
  <si>
    <t>068° 22,364' E</t>
  </si>
  <si>
    <t>89° 45,877' N</t>
  </si>
  <si>
    <t>002° 11,714' W</t>
  </si>
  <si>
    <t>89° 45,108' N</t>
  </si>
  <si>
    <t>002° 11,633' W</t>
  </si>
  <si>
    <t>89° 38,856' N</t>
  </si>
  <si>
    <t>057° 19,932' E</t>
  </si>
  <si>
    <t>89° 20,362' N</t>
  </si>
  <si>
    <t>059° 11,957' E</t>
  </si>
  <si>
    <t>88° 59,718' N</t>
  </si>
  <si>
    <t>059° 36,679' E</t>
  </si>
  <si>
    <t>88° 40,244' N</t>
  </si>
  <si>
    <t>060° 11,360' E</t>
  </si>
  <si>
    <t>88° 20,042' N</t>
  </si>
  <si>
    <t>059° 36,910' E</t>
  </si>
  <si>
    <t>LOST TO CENTRIFUGE</t>
  </si>
  <si>
    <t>PS138_180-1</t>
  </si>
  <si>
    <t>87° 55,203' N</t>
  </si>
  <si>
    <t>059° 27,564' E</t>
  </si>
  <si>
    <t>87° 57,604' N</t>
  </si>
  <si>
    <t>056° 51,042' E</t>
  </si>
  <si>
    <t>87° 58,271' N</t>
  </si>
  <si>
    <t>056° 22,162' E</t>
  </si>
  <si>
    <t>87° 39,698' N</t>
  </si>
  <si>
    <t>059° 46,348' E</t>
  </si>
  <si>
    <t>EXTRACTED TO COMPENSATE CTD264</t>
  </si>
  <si>
    <t>87° 20,320' N</t>
  </si>
  <si>
    <t>059° 55,343' E</t>
  </si>
  <si>
    <t>86° 58,661' N</t>
  </si>
  <si>
    <t>060° 01,262' E</t>
  </si>
  <si>
    <t>87° 13,683' N</t>
  </si>
  <si>
    <t>062° 43,946' E</t>
  </si>
  <si>
    <t>86° 39,631' N</t>
  </si>
  <si>
    <t>060° 03,701' E</t>
  </si>
  <si>
    <t>86° 19,810' N</t>
  </si>
  <si>
    <t>060° 03,705' E</t>
  </si>
  <si>
    <t>85° 59,950' N</t>
  </si>
  <si>
    <t>060° 26,142' E</t>
  </si>
  <si>
    <t>85° 39,461' N</t>
  </si>
  <si>
    <t>060° 06,738' E</t>
  </si>
  <si>
    <t>85° 25,964' N</t>
  </si>
  <si>
    <t>060° 04,224' E</t>
  </si>
  <si>
    <t>PS138_216-1</t>
  </si>
  <si>
    <t>85° 26,589' N</t>
  </si>
  <si>
    <t>059° 57,962' E</t>
  </si>
  <si>
    <t>Sterivex</t>
  </si>
  <si>
    <t>sterivex</t>
  </si>
  <si>
    <t xml:space="preserve">sterivex </t>
  </si>
  <si>
    <t>archive</t>
  </si>
  <si>
    <t>extracted</t>
  </si>
  <si>
    <t>DNA conc. In ng/uL</t>
  </si>
  <si>
    <t>DNA conc.in ng/uL</t>
  </si>
  <si>
    <t>V TRIS</t>
  </si>
  <si>
    <t>V DNA</t>
  </si>
  <si>
    <t>Dilution factor</t>
  </si>
  <si>
    <t>FINALES VOL</t>
  </si>
  <si>
    <t>Pos</t>
  </si>
  <si>
    <t>A</t>
  </si>
  <si>
    <t>B</t>
  </si>
  <si>
    <t>C</t>
  </si>
  <si>
    <t>D</t>
  </si>
  <si>
    <t>F</t>
  </si>
  <si>
    <t>G</t>
  </si>
  <si>
    <t>H</t>
  </si>
  <si>
    <t>POS</t>
  </si>
  <si>
    <t>CTD #</t>
  </si>
  <si>
    <t>CTD_2</t>
  </si>
  <si>
    <t>CTD_4</t>
  </si>
  <si>
    <t>CTD_6</t>
  </si>
  <si>
    <t>CTD_8</t>
  </si>
  <si>
    <t>CTD_10</t>
  </si>
  <si>
    <t>CTD_12</t>
  </si>
  <si>
    <t>CTD_14</t>
  </si>
  <si>
    <t>CTD_16</t>
  </si>
  <si>
    <t>CTD_18</t>
  </si>
  <si>
    <t>CTD_20</t>
  </si>
  <si>
    <t>CTD_22</t>
  </si>
  <si>
    <t>CTD_24</t>
  </si>
  <si>
    <t>CTD_26</t>
  </si>
  <si>
    <t>CTD_28</t>
  </si>
  <si>
    <t>CTD_30</t>
  </si>
  <si>
    <t>CTD_32</t>
  </si>
  <si>
    <t>CTD_34</t>
  </si>
  <si>
    <t>CTD_36</t>
  </si>
  <si>
    <t>CTD_38</t>
  </si>
  <si>
    <t>CTD_40</t>
  </si>
  <si>
    <t>CTD_42</t>
  </si>
  <si>
    <t>CTD_44</t>
  </si>
  <si>
    <t>CTD_46</t>
  </si>
  <si>
    <t>CTD_48</t>
  </si>
  <si>
    <t>CTD_50</t>
  </si>
  <si>
    <t>CTD_52</t>
  </si>
  <si>
    <t>CTD_54</t>
  </si>
  <si>
    <t>CTD_56</t>
  </si>
  <si>
    <t>CTD_58</t>
  </si>
  <si>
    <t>CTD_60</t>
  </si>
  <si>
    <t>CTD_62</t>
  </si>
  <si>
    <t>CTD_64</t>
  </si>
  <si>
    <t>CTD_66</t>
  </si>
  <si>
    <t>CTD_68</t>
  </si>
  <si>
    <t>CTD_70</t>
  </si>
  <si>
    <t>CTD_72</t>
  </si>
  <si>
    <t>CTD_74</t>
  </si>
  <si>
    <t>CTD_76</t>
  </si>
  <si>
    <t>CTD_78</t>
  </si>
  <si>
    <t>CTD_80</t>
  </si>
  <si>
    <t>CTD_82</t>
  </si>
  <si>
    <t>CTD_84</t>
  </si>
  <si>
    <t>CTD_86</t>
  </si>
  <si>
    <t>CTD_88</t>
  </si>
  <si>
    <t>CTD_90</t>
  </si>
  <si>
    <t>CTD_92</t>
  </si>
  <si>
    <t>CTD_94</t>
  </si>
  <si>
    <t>CTD_96</t>
  </si>
  <si>
    <t>CTD_98</t>
  </si>
  <si>
    <t>CTD_100</t>
  </si>
  <si>
    <t>CTD_102</t>
  </si>
  <si>
    <t>CTD_104</t>
  </si>
  <si>
    <t>CTD_106</t>
  </si>
  <si>
    <t>CTD_108</t>
  </si>
  <si>
    <t>CTD_110</t>
  </si>
  <si>
    <t>CTD_112</t>
  </si>
  <si>
    <t>CTD_114</t>
  </si>
  <si>
    <t>CTD_116</t>
  </si>
  <si>
    <t>CTD_118</t>
  </si>
  <si>
    <t>CTD_120</t>
  </si>
  <si>
    <t>CTD_122</t>
  </si>
  <si>
    <t>CTD_124</t>
  </si>
  <si>
    <t>CTD_126</t>
  </si>
  <si>
    <t>CTD_128</t>
  </si>
  <si>
    <t>CTD_130</t>
  </si>
  <si>
    <t>CTD_132</t>
  </si>
  <si>
    <t>CTD_134</t>
  </si>
  <si>
    <t>CTD_136</t>
  </si>
  <si>
    <t>CTD_138</t>
  </si>
  <si>
    <t>CTD_140</t>
  </si>
  <si>
    <t>CTD_142</t>
  </si>
  <si>
    <t>CTD_144</t>
  </si>
  <si>
    <t>CTD_146</t>
  </si>
  <si>
    <t>CTD_148</t>
  </si>
  <si>
    <t>CTD_150</t>
  </si>
  <si>
    <t>CTD_152</t>
  </si>
  <si>
    <t>CTD_154</t>
  </si>
  <si>
    <t>CTD_156</t>
  </si>
  <si>
    <t>CTD_158</t>
  </si>
  <si>
    <t>CTD_160</t>
  </si>
  <si>
    <t>CTD_162</t>
  </si>
  <si>
    <t>CTD_164</t>
  </si>
  <si>
    <t>CTD_166</t>
  </si>
  <si>
    <t>CTD_168</t>
  </si>
  <si>
    <t>CTD_170</t>
  </si>
  <si>
    <t>CTD_172</t>
  </si>
  <si>
    <t>CTD_174</t>
  </si>
  <si>
    <t>CTD_176</t>
  </si>
  <si>
    <t>CTD_178</t>
  </si>
  <si>
    <t>CTD_180</t>
  </si>
  <si>
    <t>CTD_182</t>
  </si>
  <si>
    <t>CTD_184</t>
  </si>
  <si>
    <t>CTD_186</t>
  </si>
  <si>
    <t>CTD_188</t>
  </si>
  <si>
    <t>CTD_190</t>
  </si>
  <si>
    <t>CTD_192</t>
  </si>
  <si>
    <t>CTD_194</t>
  </si>
  <si>
    <t>CTD_196</t>
  </si>
  <si>
    <t>CTD_198</t>
  </si>
  <si>
    <t>CTD_200</t>
  </si>
  <si>
    <t>CTD_202</t>
  </si>
  <si>
    <t>CTD_204</t>
  </si>
  <si>
    <t>CTD_206</t>
  </si>
  <si>
    <t>CTD_208</t>
  </si>
  <si>
    <t>CTD_210</t>
  </si>
  <si>
    <t>CTD_212</t>
  </si>
  <si>
    <t>CTD_214</t>
  </si>
  <si>
    <t>CTD_216</t>
  </si>
  <si>
    <t>CTD_218</t>
  </si>
  <si>
    <t>CTD_220</t>
  </si>
  <si>
    <t>CTD_222</t>
  </si>
  <si>
    <t>CTD_224</t>
  </si>
  <si>
    <t>CTD_226</t>
  </si>
  <si>
    <t>CTD_228</t>
  </si>
  <si>
    <t>CTD_230</t>
  </si>
  <si>
    <t>CTD_232</t>
  </si>
  <si>
    <t>CTD_234</t>
  </si>
  <si>
    <t>CTD_236</t>
  </si>
  <si>
    <t>CTD_238</t>
  </si>
  <si>
    <t>CTD_240</t>
  </si>
  <si>
    <t>CTD_242</t>
  </si>
  <si>
    <t>CTD_244</t>
  </si>
  <si>
    <t>CTD_246</t>
  </si>
  <si>
    <t>CTD_248</t>
  </si>
  <si>
    <t>CTD_250</t>
  </si>
  <si>
    <t>CTD_252</t>
  </si>
  <si>
    <t>CTD_254</t>
  </si>
  <si>
    <t>CTD_256</t>
  </si>
  <si>
    <t>CTD_258</t>
  </si>
  <si>
    <t>CTD_260</t>
  </si>
  <si>
    <t>CTD_262</t>
  </si>
  <si>
    <t>CTD_264</t>
  </si>
  <si>
    <t>CTD_266</t>
  </si>
  <si>
    <t>CTD_268</t>
  </si>
  <si>
    <t>CTD_270</t>
  </si>
  <si>
    <t>CTD_272</t>
  </si>
  <si>
    <t>CTD_274</t>
  </si>
  <si>
    <t>CTD_276</t>
  </si>
  <si>
    <t>CTD_278</t>
  </si>
  <si>
    <t>CTD_280</t>
  </si>
  <si>
    <t>CTD_282</t>
  </si>
  <si>
    <t>CTD_284</t>
  </si>
  <si>
    <t>CTD_286</t>
  </si>
  <si>
    <t>CTD_288</t>
  </si>
  <si>
    <t>CTD_290</t>
  </si>
  <si>
    <t>CTD_292</t>
  </si>
  <si>
    <t>CTD_294</t>
  </si>
  <si>
    <t>CTD_296</t>
  </si>
  <si>
    <t>CTD_298</t>
  </si>
  <si>
    <t>CTD_300</t>
  </si>
  <si>
    <t>CTD_302</t>
  </si>
  <si>
    <t>CTD_304</t>
  </si>
  <si>
    <t>CTD_306</t>
  </si>
  <si>
    <t>CTD_308</t>
  </si>
  <si>
    <t>CTD_310</t>
  </si>
  <si>
    <t>CTD_312</t>
  </si>
  <si>
    <t>CTD_314</t>
  </si>
  <si>
    <t>CTD_316</t>
  </si>
  <si>
    <t>CTD_318</t>
  </si>
  <si>
    <t>CTD_320</t>
  </si>
  <si>
    <t>CTD_322</t>
  </si>
  <si>
    <t>CTD_324</t>
  </si>
  <si>
    <t>CTD_326</t>
  </si>
  <si>
    <t>CTD_328</t>
  </si>
  <si>
    <t>CTD_330</t>
  </si>
  <si>
    <t>CTD_332</t>
  </si>
  <si>
    <t>CTD_334</t>
  </si>
  <si>
    <t>CTD_336</t>
  </si>
  <si>
    <t>CTD_338</t>
  </si>
  <si>
    <t>CTD_340</t>
  </si>
  <si>
    <t>CTD_342</t>
  </si>
  <si>
    <t>CTD_344</t>
  </si>
  <si>
    <t>CTD_346</t>
  </si>
  <si>
    <t>CTD_348</t>
  </si>
  <si>
    <t>CTD_350</t>
  </si>
  <si>
    <t>CTD_352</t>
  </si>
  <si>
    <t>CTD_354</t>
  </si>
  <si>
    <t>CTD_356</t>
  </si>
  <si>
    <t>CTD_358</t>
  </si>
  <si>
    <t>CTD_360</t>
  </si>
  <si>
    <t>CTD_362</t>
  </si>
  <si>
    <t>CTD_364</t>
  </si>
  <si>
    <t>CTD_366</t>
  </si>
  <si>
    <t>CTD_368</t>
  </si>
  <si>
    <t>CTD_370</t>
  </si>
  <si>
    <t>CTD_372</t>
  </si>
  <si>
    <t>CTD_374</t>
  </si>
  <si>
    <t>CTD_376</t>
  </si>
  <si>
    <t>CTD_378</t>
  </si>
  <si>
    <t>CTD_380</t>
  </si>
  <si>
    <t>CTD_382</t>
  </si>
  <si>
    <t>CTD_384</t>
  </si>
  <si>
    <t>CTD_386</t>
  </si>
  <si>
    <t>CTD_388</t>
  </si>
  <si>
    <t>CTD_390</t>
  </si>
  <si>
    <t>CTD_392</t>
  </si>
  <si>
    <t>CTD_394</t>
  </si>
  <si>
    <t>CTD_396</t>
  </si>
  <si>
    <t>CTD_398</t>
  </si>
  <si>
    <t>CTD_400</t>
  </si>
  <si>
    <t>CTD_402</t>
  </si>
  <si>
    <t>CTD_404</t>
  </si>
  <si>
    <t>CTD_406</t>
  </si>
  <si>
    <t>CTD_408</t>
  </si>
  <si>
    <t>CTD_410</t>
  </si>
  <si>
    <t>CTD_412</t>
  </si>
  <si>
    <t>CTD_414</t>
  </si>
  <si>
    <t>CTD_416</t>
  </si>
  <si>
    <t>CTD_418</t>
  </si>
  <si>
    <t>CTD_420</t>
  </si>
  <si>
    <t>CTD_422</t>
  </si>
  <si>
    <t>CTD_424</t>
  </si>
  <si>
    <t>CTD_426</t>
  </si>
  <si>
    <t>CTD_428</t>
  </si>
  <si>
    <t>CTD_429</t>
  </si>
  <si>
    <t>ICE_2</t>
  </si>
  <si>
    <t>ICE_4</t>
  </si>
  <si>
    <t>ICE_6</t>
  </si>
  <si>
    <t>ICE_8</t>
  </si>
  <si>
    <t>ICE_10</t>
  </si>
  <si>
    <t>ICE_12</t>
  </si>
  <si>
    <t>ICE_14</t>
  </si>
  <si>
    <t>ICE_16</t>
  </si>
  <si>
    <t>ICE_18</t>
  </si>
  <si>
    <t>ICE_20</t>
  </si>
  <si>
    <t>ICE_22</t>
  </si>
  <si>
    <t>ICE_24</t>
  </si>
  <si>
    <t>ICE_26</t>
  </si>
  <si>
    <t>ICE_28</t>
  </si>
  <si>
    <t>ICE_30</t>
  </si>
  <si>
    <t>ICE_32</t>
  </si>
  <si>
    <t>ICE_34</t>
  </si>
  <si>
    <t>ICE_36</t>
  </si>
  <si>
    <t>ICE_38</t>
  </si>
  <si>
    <t>ICE_40</t>
  </si>
  <si>
    <t>ICE_42</t>
  </si>
  <si>
    <t>ICE_44</t>
  </si>
  <si>
    <t>ICE_46</t>
  </si>
  <si>
    <t>ICE_48</t>
  </si>
  <si>
    <t>ICE_50</t>
  </si>
  <si>
    <t>ICE_52</t>
  </si>
  <si>
    <t>ICE_54</t>
  </si>
  <si>
    <t>ICE_56</t>
  </si>
  <si>
    <t>ICE_58</t>
  </si>
  <si>
    <t>ICE_60</t>
  </si>
  <si>
    <t>ICE_62</t>
  </si>
  <si>
    <t>ISCA_34</t>
  </si>
  <si>
    <t>ISCA_38</t>
  </si>
  <si>
    <t>ISCA_58</t>
  </si>
  <si>
    <t>ISCA_76</t>
  </si>
  <si>
    <t>ISCA_110</t>
  </si>
  <si>
    <t>ng/uL</t>
  </si>
  <si>
    <t>uL</t>
  </si>
  <si>
    <t xml:space="preserve">finale DNA </t>
  </si>
  <si>
    <t>DNA vol.</t>
  </si>
  <si>
    <t>Vol ges.</t>
  </si>
  <si>
    <t>Vol Tris uL</t>
  </si>
  <si>
    <t>H12= NEG CONTROL</t>
  </si>
  <si>
    <t>_____</t>
  </si>
  <si>
    <t>again</t>
  </si>
  <si>
    <t>H12 NEG CONTROL</t>
  </si>
  <si>
    <t>+</t>
  </si>
  <si>
    <t>ug/uL</t>
  </si>
  <si>
    <t>nM</t>
  </si>
  <si>
    <t>Verdünnung</t>
  </si>
  <si>
    <t>V Tris uL</t>
  </si>
  <si>
    <t>DNA vol</t>
  </si>
  <si>
    <t>finale nM</t>
  </si>
  <si>
    <t>PS138_218-1_1</t>
  </si>
  <si>
    <t>PS138_218-1_2</t>
  </si>
  <si>
    <t>PS138_218-1_3</t>
  </si>
  <si>
    <t>PS138_218-1_4</t>
  </si>
  <si>
    <t>PS138_193-1_1</t>
  </si>
  <si>
    <t>PS138_193-1_2</t>
  </si>
  <si>
    <t>PS138_193-1_3</t>
  </si>
  <si>
    <t>PS138_193-1_4</t>
  </si>
  <si>
    <t>PS138_168-1_1</t>
  </si>
  <si>
    <t>PS138_168-1_2</t>
  </si>
  <si>
    <t>PS138_168-1_3</t>
  </si>
  <si>
    <t>PS138_168-1_4</t>
  </si>
  <si>
    <t>PS138_145-1_1</t>
  </si>
  <si>
    <t>PS138_145-1_2</t>
  </si>
  <si>
    <t>PS138_145-1_3</t>
  </si>
  <si>
    <t>PS138_145-1_4</t>
  </si>
  <si>
    <t>PS138_115-1_1</t>
  </si>
  <si>
    <t>PS138_115-1_2</t>
  </si>
  <si>
    <t>PS138_115-1_3</t>
  </si>
  <si>
    <t>PS138_115-1_4</t>
  </si>
  <si>
    <t>PS138_90-1_1</t>
  </si>
  <si>
    <t>PS138_90-1_2</t>
  </si>
  <si>
    <t>PS138_90-1_3</t>
  </si>
  <si>
    <t>PS138_90-1_4</t>
  </si>
  <si>
    <t>PS138_69-1_1</t>
  </si>
  <si>
    <t>PS138_69-1_2</t>
  </si>
  <si>
    <t>PS138_69-1_3</t>
  </si>
  <si>
    <t>PS138_69-1_4</t>
  </si>
  <si>
    <t>PS138_40-1_1</t>
  </si>
  <si>
    <t>PS138_40-1_2</t>
  </si>
  <si>
    <t>PS138_40-1_3</t>
  </si>
  <si>
    <t>PS138_40-1_4</t>
  </si>
  <si>
    <t>PS138_26-1_1</t>
  </si>
  <si>
    <t>PS138_26-1_2</t>
  </si>
  <si>
    <t>PS138_26-1_3</t>
  </si>
  <si>
    <t>PS138_26-1_4</t>
  </si>
  <si>
    <t>Sensor event</t>
  </si>
  <si>
    <t>Pangaea Event</t>
  </si>
  <si>
    <t>Name</t>
  </si>
  <si>
    <t>PS138-negative-CTD16S</t>
  </si>
  <si>
    <t>PS138_5-1-CTD-1700-16S</t>
  </si>
  <si>
    <t>PS138_5-1-CTD-1000-16S</t>
  </si>
  <si>
    <t>PS138_5-1-CTD-100-16S</t>
  </si>
  <si>
    <t>PS138_5-1-CTD-50-16S</t>
  </si>
  <si>
    <t>PS138_5-1-CTD-25-16S</t>
  </si>
  <si>
    <t>PS138_5-1-CTD-2-16S</t>
  </si>
  <si>
    <t>PS138_22-1-CTD-100-16S</t>
  </si>
  <si>
    <t>PS138_22-1-CTD-50-16S</t>
  </si>
  <si>
    <t>PS138_22-1-CTD-30-16S</t>
  </si>
  <si>
    <t>PS138_22-1-CTD-10-16S</t>
  </si>
  <si>
    <t>PS138_22-1-CTD-2-16S</t>
  </si>
  <si>
    <t>PS138_26-1-CTD-3900-16S</t>
  </si>
  <si>
    <t>PS138_26-1-CTD-3000-16S</t>
  </si>
  <si>
    <t>PS138_26-1-CTD-1500-16S</t>
  </si>
  <si>
    <t>PS138_26-1-CTD-1000-16S</t>
  </si>
  <si>
    <t>PS138_26-1-CTD-500-16S</t>
  </si>
  <si>
    <t>PS138_26-1-CTD-200-16S</t>
  </si>
  <si>
    <t>PS138_40-1-CTD-3720-16S</t>
  </si>
  <si>
    <t>PS138_40-1-CTD-3700-16S</t>
  </si>
  <si>
    <t>PS138_40-1-CTD-3000-16S</t>
  </si>
  <si>
    <t>PS138_40-1-CTD-2000-16S</t>
  </si>
  <si>
    <t>PS138_40-1-CTD-1500-16S</t>
  </si>
  <si>
    <t>PS138_40-1-CTD-1000-16S</t>
  </si>
  <si>
    <t>PS138_40-1-CTD-500-16S</t>
  </si>
  <si>
    <t>PS138_47-2-CTD-2-16S</t>
  </si>
  <si>
    <t>PS138_47-2-CTD-10-16S</t>
  </si>
  <si>
    <t>PS138_47-2-CTD-53-16S</t>
  </si>
  <si>
    <t>PS138_47-2-CTD-50-16S</t>
  </si>
  <si>
    <t>PS138_47-2-CTD-100-16S</t>
  </si>
  <si>
    <t>PS138_47-2-CTD-200-16S</t>
  </si>
  <si>
    <t>PS138_53-1-OFOBS-bottom-16S</t>
  </si>
  <si>
    <t>PS138_63-1-CTD-200-16S</t>
  </si>
  <si>
    <t>PS138_63-1-CTD-100-16S</t>
  </si>
  <si>
    <t>PS138_63-1-CTD-50-16S</t>
  </si>
  <si>
    <t>PS138_63-1-CTD-25-16S</t>
  </si>
  <si>
    <t>PS138_63-1-CTD-10-16S</t>
  </si>
  <si>
    <t>PS138_63-1-CTD-2-16S</t>
  </si>
  <si>
    <t>PS138_69-1-CTD-3968-16S</t>
  </si>
  <si>
    <t>PS138_69-1-CTD-3000-16S</t>
  </si>
  <si>
    <t>PS138_69-1-CTD-2000-16S</t>
  </si>
  <si>
    <t>PS138_69-1-CTD-1500-16S</t>
  </si>
  <si>
    <t>PS138_69-1-CTD-1000-16S</t>
  </si>
  <si>
    <t>PS138_69-1-CTD-500-16S</t>
  </si>
  <si>
    <t>NA-CTD-start-16S</t>
  </si>
  <si>
    <t>PS138_85-1-CTD-200-16S</t>
  </si>
  <si>
    <t>PS138_85-1-CTD-100-16S</t>
  </si>
  <si>
    <t>PS138_85-1-CTD-50-16S</t>
  </si>
  <si>
    <t>PS138_85-1-CTD-25-16S</t>
  </si>
  <si>
    <t>PS138_85-1-CTD-10-16S</t>
  </si>
  <si>
    <t>PS138_85-1-CTD-2-16S</t>
  </si>
  <si>
    <t>PS138_90-1-CTD-4143-16S</t>
  </si>
  <si>
    <t>PS138_90-1-CTD-3000-16S</t>
  </si>
  <si>
    <t>PS138_90-1-CTD-2000-16S</t>
  </si>
  <si>
    <t>PS138_90-1-CTD-1500-16S</t>
  </si>
  <si>
    <t>PS138_90-1-CTD-1000-16S</t>
  </si>
  <si>
    <t>PS138_90-1-CTD-500-16S</t>
  </si>
  <si>
    <t>PS138_113-1-CTD-200-16S</t>
  </si>
  <si>
    <t>PS138_113-1-CTD-100-16S</t>
  </si>
  <si>
    <t>PS138_113-1-CTD-50-16S</t>
  </si>
  <si>
    <t>PS138_113-1-CTD-25-16S</t>
  </si>
  <si>
    <t>PS138_113-1-CTD-10-16S</t>
  </si>
  <si>
    <t>PS138_113-1-CTD-2-16S</t>
  </si>
  <si>
    <t>PS138_115-1-CTD-4275-16S</t>
  </si>
  <si>
    <t>PS138_115-1-CTD-3000-16S</t>
  </si>
  <si>
    <t>PS138_115-1-CTD-2000-16S</t>
  </si>
  <si>
    <t>PS138_115-1-CTD-1500-16S</t>
  </si>
  <si>
    <t>PS138_115-1-CTD-1000-16S</t>
  </si>
  <si>
    <t>PS138_115-1-CTD-500-16S</t>
  </si>
  <si>
    <t>PS138_115-1-CTD-4261-16S</t>
  </si>
  <si>
    <t>PS138_132-1-OFOBS--16S</t>
  </si>
  <si>
    <t>PS138_139-1-CTD-200-16S</t>
  </si>
  <si>
    <t>PS138_139-1-CTD-100-16S</t>
  </si>
  <si>
    <t>PS138_139-1-CTD-25-16S</t>
  </si>
  <si>
    <t>PS138_139-1-CTD-10-16S</t>
  </si>
  <si>
    <t>PS138_139-1-CTD-2-16S</t>
  </si>
  <si>
    <t>PS138_139-1-CTD-50-16S</t>
  </si>
  <si>
    <t>PS138_143-1-CTD-4308-16S</t>
  </si>
  <si>
    <t>PS138_143-1-CTD-4292-16S</t>
  </si>
  <si>
    <t>PS138_143-1-CTD-3000-16S</t>
  </si>
  <si>
    <t>PS138_143-1-CTD-2000-16S</t>
  </si>
  <si>
    <t>PS138_143-1-CTD-1500-16S</t>
  </si>
  <si>
    <t>PS138_143-1-CTD-1000-16S</t>
  </si>
  <si>
    <t>PS138_143-1-CTD-500-16S</t>
  </si>
  <si>
    <t>PS138_166-01-CTD-200-16S</t>
  </si>
  <si>
    <t>PS138_166-01-CTD-100-16S</t>
  </si>
  <si>
    <t>PS138_166-01-CTD-50-16S</t>
  </si>
  <si>
    <t>PS138_166-01-CTD-25-16S</t>
  </si>
  <si>
    <t>PS138_166-01-CTD-10-16S</t>
  </si>
  <si>
    <t>PS138_166-01-CTD-2-16S</t>
  </si>
  <si>
    <t>PS138_168-01-CTD-4233.4-16S</t>
  </si>
  <si>
    <t>PS138_168-01-CTD-4216.9-16S</t>
  </si>
  <si>
    <t>PS138_168-01-CTD-3000-16S</t>
  </si>
  <si>
    <t>PS138_168-01-CTD-2000-16S</t>
  </si>
  <si>
    <t>PS138_168-01-CTD-1500-16S</t>
  </si>
  <si>
    <t>PS138_168-01-CTD-1000-16S</t>
  </si>
  <si>
    <t>PS138_scienceactivity nr.-device-depth-target gene</t>
  </si>
  <si>
    <t>PS138-negative01-CTD16S</t>
  </si>
  <si>
    <t>ICE</t>
  </si>
  <si>
    <t>MP</t>
  </si>
  <si>
    <t>Ice-BS</t>
  </si>
  <si>
    <t>Ice-TS</t>
  </si>
  <si>
    <t>Pangaea event</t>
  </si>
  <si>
    <t>sensor event</t>
  </si>
  <si>
    <t>PS138_9-1_ISCA-001</t>
  </si>
  <si>
    <t>PS138_9-1_ISCA-002</t>
  </si>
  <si>
    <t>PS138_31-1_ISCA-001</t>
  </si>
  <si>
    <t>PS138_31-1_ISCA-002</t>
  </si>
  <si>
    <t>PS138_52-1_ISCA-001</t>
  </si>
  <si>
    <t>PS138_75-1_ISCA-001</t>
  </si>
  <si>
    <t>PS138_75-1_ISCA-002</t>
  </si>
  <si>
    <t>PS138_75-1_ISCA-003</t>
  </si>
  <si>
    <t>PS138_101-1_ISCA-001</t>
  </si>
  <si>
    <t>PS138_101-1_ISCA-002</t>
  </si>
  <si>
    <t>PS138_101-1_ISCA-003</t>
  </si>
  <si>
    <t>PS138_101-1_ISCA-004</t>
  </si>
  <si>
    <t>PS138_101-1_ISCA-005</t>
  </si>
  <si>
    <t>PS138_129-1_ISCA-001</t>
  </si>
  <si>
    <t>PS138_152-1_ISCA-001</t>
  </si>
  <si>
    <t>PS138_152-1_ISCA-002</t>
  </si>
  <si>
    <t>PS138_152-1_ISCA-003</t>
  </si>
  <si>
    <t>PS138_178-1</t>
  </si>
  <si>
    <t>PS138_178-1_ISCA-001</t>
  </si>
  <si>
    <t>PS138_178-1_ISCA-002</t>
  </si>
  <si>
    <t>PS138_178-1_ISCA-003</t>
  </si>
  <si>
    <t>PS138_213-1</t>
  </si>
  <si>
    <t>PS138_213-1_ISCA-001</t>
  </si>
  <si>
    <t>ISCA 1+2 same sensor event, since replicates</t>
  </si>
  <si>
    <t>ISCA 3+4 same sensor event, since replicates</t>
  </si>
  <si>
    <t>replicate to PS138_101-1_ISCA-001 (due to Mosaic station)</t>
  </si>
  <si>
    <t>Rerun of up to 36 samples</t>
  </si>
  <si>
    <t>low DNA samples perhaps from archive</t>
  </si>
  <si>
    <t>otherwise rerun from dann extract or Amplicon</t>
  </si>
  <si>
    <t>conc. After index measured in quantus</t>
  </si>
  <si>
    <t>CTD_265</t>
  </si>
  <si>
    <t>PS138_168-01-CTD-500-16S</t>
  </si>
  <si>
    <t>PS138_172-1-CTD-4270-16S</t>
  </si>
  <si>
    <t>PS138_172-1-CTD-3000-16S</t>
  </si>
  <si>
    <t>PS138_172-1-CTD-1000-16S</t>
  </si>
  <si>
    <t>PS138_172-1-CTD-500-16S</t>
  </si>
  <si>
    <t>PS138_172-1-CTD-200-16S</t>
  </si>
  <si>
    <t>PS138_172-1-CTD-100-16S</t>
  </si>
  <si>
    <t>PS138_172-1-CTD-50-16S</t>
  </si>
  <si>
    <t>PS138_172-1-CTD-chlmax-16S</t>
  </si>
  <si>
    <t>PS138_172-1-CTD-10-16S</t>
  </si>
  <si>
    <t>PS138_173-1-CTD-500-16S</t>
  </si>
  <si>
    <t>PS138_173-1-CTD-200-16S</t>
  </si>
  <si>
    <t>PS138_173-1-CTD-100-16S</t>
  </si>
  <si>
    <t>PS138_173-1-CTD-50-16S</t>
  </si>
  <si>
    <t>PS138_173-1-CTD-chlmax-16S</t>
  </si>
  <si>
    <t>PS138_173-1-CTD-10-16S</t>
  </si>
  <si>
    <t>PS138_174-1-CTD-4342-16S</t>
  </si>
  <si>
    <t>PS138_174-1-CTD-3000-16S</t>
  </si>
  <si>
    <t>PS138_174-1-CTD-1000-16S</t>
  </si>
  <si>
    <t>PS138_174-1-CTD-500-16S</t>
  </si>
  <si>
    <t>PS138_174-1-CTD-200-16S</t>
  </si>
  <si>
    <t>PS138_174-1-CTD-100-16S</t>
  </si>
  <si>
    <t>PS138_174-1-CTD-50-16S</t>
  </si>
  <si>
    <t>PS138_174-1-CTD-chlmax-16S</t>
  </si>
  <si>
    <t>PS138_174-1-CTD-10-16S</t>
  </si>
  <si>
    <t>PS138_175-1-CTD-500-16S</t>
  </si>
  <si>
    <t>PS138_175-1-CTD-200-16S</t>
  </si>
  <si>
    <t>PS138_175-1-CTD-100-16S</t>
  </si>
  <si>
    <t>PS138_175-1-CTD-50-16S</t>
  </si>
  <si>
    <t>PS138_175-1-CTD-chlmax-16S</t>
  </si>
  <si>
    <t>PS138_175-1-CTD-10-16S</t>
  </si>
  <si>
    <t>PS138_176-1-CTD-3000-16S</t>
  </si>
  <si>
    <t>PS138_176-1-CTD-1000-16S</t>
  </si>
  <si>
    <t>PS138_176-1-CTD-500-16S</t>
  </si>
  <si>
    <t>PS138_176-1-CTD-200-16S</t>
  </si>
  <si>
    <t>PS138_176-1-CTD-100-16S</t>
  </si>
  <si>
    <t>PS138_176-1-CTD-chlmax-16S</t>
  </si>
  <si>
    <t>PS138_176-1-CTD-10-16S</t>
  </si>
  <si>
    <t>PS138_176-1-CTD-4360-16S</t>
  </si>
  <si>
    <t>PS138_176-1-CTD-50-16S</t>
  </si>
  <si>
    <t>PS138_180-1-OFOBS--16S</t>
  </si>
  <si>
    <t>PS138_190-1-CTD-200-16S</t>
  </si>
  <si>
    <t>PS138_190-1-CTD-100-16S</t>
  </si>
  <si>
    <t>PS138_190-1-CTD-50-16S</t>
  </si>
  <si>
    <t>PS138_190-1-CTD-chlmax-16S</t>
  </si>
  <si>
    <t>PS138_190-1-CTD-10-16S</t>
  </si>
  <si>
    <t>PS138_190-1-CTD-2-16S</t>
  </si>
  <si>
    <t>PS138_193-1-CTD-4364-16S</t>
  </si>
  <si>
    <t>PS138_193-1-CTD-4348-16S</t>
  </si>
  <si>
    <t>PS138_193-1-CTD-3000-16S</t>
  </si>
  <si>
    <t>PS138_193-1-CTD-2000-16S</t>
  </si>
  <si>
    <t>PS138_193-1-CTD-1500-16S</t>
  </si>
  <si>
    <t>PS138_193-1-CTD-1000-16S</t>
  </si>
  <si>
    <t>PS138_193-1-CTD-500-16S</t>
  </si>
  <si>
    <t>PS138_195-1-CTD-500-16S</t>
  </si>
  <si>
    <t>PS138_195-1-CTD-200-16S</t>
  </si>
  <si>
    <t>PS138_195-1-CTD-100-16S</t>
  </si>
  <si>
    <t>PS138_195-1-CTD-50-16S</t>
  </si>
  <si>
    <t>PS138_195-1-CTD-chlmax-16S</t>
  </si>
  <si>
    <t>PS138_195-1-CTD-10-16S</t>
  </si>
  <si>
    <t>PS138-196-1-CTD-3520-16S</t>
  </si>
  <si>
    <t>PS138-196-1-CTD-3000-16S</t>
  </si>
  <si>
    <t>PS138-196-1-CTD-1000-16S</t>
  </si>
  <si>
    <t>PS138-196-1-CTD-500-16S</t>
  </si>
  <si>
    <t>PS138-196-1-CTD-200-16S</t>
  </si>
  <si>
    <t>PS138-196-1-CTD-100-16S</t>
  </si>
  <si>
    <t>PS138-196-1-CTD-50-16S</t>
  </si>
  <si>
    <t>PS138-196-1-CTD-chlmax-16S</t>
  </si>
  <si>
    <t>PS138-196-1-CTD-10-16S</t>
  </si>
  <si>
    <t>PS138_201-1-CTD-500-16S</t>
  </si>
  <si>
    <t>PS138_201-1-CTD-200-16S</t>
  </si>
  <si>
    <t>PS138_201-1-CTD-100-16S</t>
  </si>
  <si>
    <t>PS138_201-1-CTD-50-16S</t>
  </si>
  <si>
    <t>PS138_201-1-CTD-chlmax-16S</t>
  </si>
  <si>
    <t>PS138_201-1-CTD-10-16S</t>
  </si>
  <si>
    <t>PS138_199-1-OFOBS--16S</t>
  </si>
  <si>
    <t>PS138_204-1-CTD-500-16S</t>
  </si>
  <si>
    <t>PS138_204-1-CTD-200-16S</t>
  </si>
  <si>
    <t>PS138_204-1-CTD-100-16S</t>
  </si>
  <si>
    <t>PS138_204-1-CTD-50-16S</t>
  </si>
  <si>
    <t>PS138_204-1-CTD-chlmax-16S</t>
  </si>
  <si>
    <t>PS138_204-1-CTD-10-16S</t>
  </si>
  <si>
    <t>PS138_205-1-CTD-2765-16S</t>
  </si>
  <si>
    <t>PS138_205-1-CTD-2000-16S</t>
  </si>
  <si>
    <t>PS138_205-1-CTD-1000-16S</t>
  </si>
  <si>
    <t>PS138_205-1-CTD-500-16S</t>
  </si>
  <si>
    <t>PS138_205-1-CTD-200-16S</t>
  </si>
  <si>
    <t>PS138_205-1-CTD-100-16S</t>
  </si>
  <si>
    <t>PS138_205-1-CTD-50-16S</t>
  </si>
  <si>
    <t>PS138_205-1-CTD-chlmax-16S</t>
  </si>
  <si>
    <t>PS138_205-1-CTD-10-16S</t>
  </si>
  <si>
    <t>PS138_206-1-CTD-500-16S</t>
  </si>
  <si>
    <t>PS138_206-1-CTD-200-16S</t>
  </si>
  <si>
    <t>PS138_206-1-CTD-100-16S</t>
  </si>
  <si>
    <t>PS138_206-1-CTD-50-16S</t>
  </si>
  <si>
    <t>PS138-negative02-CTD16S</t>
  </si>
  <si>
    <t>Plate_2</t>
  </si>
  <si>
    <t>Sample ID sequencing</t>
  </si>
  <si>
    <t>Sample ID</t>
  </si>
  <si>
    <t>reads</t>
  </si>
  <si>
    <t>PS138-113-1-CTD-2-16S_clip_R2_001.fastq.gz</t>
  </si>
  <si>
    <t>PS138-115-1-CTD-1500-16S_clip_R2_001.fastq.gz</t>
  </si>
  <si>
    <t>PS138-132-1-OFOBS-16S_clip_R2_001.fastq.gz</t>
  </si>
  <si>
    <t>PS138-139-1-CTD-50-16S_clip_R2_001.fastq.gz</t>
  </si>
  <si>
    <t>PS138-26-1-CTD-200-16S_clip_R2_001.fastq.gz</t>
  </si>
  <si>
    <t>PS138-47-2-CTD-200-16S_clip_R2_001.fastq.gz</t>
  </si>
  <si>
    <t>PS138-47-2-CTD-53-16S_clip_R2_001.fastq.gz</t>
  </si>
  <si>
    <t>PS138-5-1-CTD-50-16S_clip_R2_001.fastq.gz</t>
  </si>
  <si>
    <t>PS138-63-1-CTD-50-16S_clip_R2_001.fastq.gz</t>
  </si>
  <si>
    <t>PS138-69-1-CTD-1000-16S_clip_R2_001.fastq.gz</t>
  </si>
  <si>
    <t>PS138-69-1-CTD-1500-16S_clip_R2_001.fastq.gz</t>
  </si>
  <si>
    <t>PS138-85-1-CTD-2-16S_clip_R2_001.fastq.gz</t>
  </si>
  <si>
    <t>PS138-85-1-CTD-50-16S_clip_R2_001.fastq.gz</t>
  </si>
  <si>
    <t>PS138-115-1-CTD-3000-16S_clip_R2_001.fastq.gz</t>
  </si>
  <si>
    <t>PS138-negative01-CTD16S_clip_R2_001.fastq.gz</t>
  </si>
  <si>
    <t>PS138-115-1-CTD-4275-16S_clip_R2_001.fastq.gz</t>
  </si>
  <si>
    <t>PS138-113-1-CTD-10-16S_clip_R2_001.fastq.gz</t>
  </si>
  <si>
    <t>PS138-168-01-CTD-1000-16S_clip_R2_001.fastq.gz</t>
  </si>
  <si>
    <t>PS138-115-1-CTD-500-16S_clip_R2_001.fastq.gz</t>
  </si>
  <si>
    <t>PS138-115-1-CTD-1000-16S_clip_R2_001.fastq.gz</t>
  </si>
  <si>
    <t>CTD_167</t>
  </si>
  <si>
    <t>PS138_151-1-OFOBS--16S</t>
  </si>
  <si>
    <t>neg_4</t>
  </si>
  <si>
    <t>neg_5</t>
  </si>
  <si>
    <t>neg_6</t>
  </si>
  <si>
    <t>PS138-172-1-CTD-200-16S_clip_R2_001.fastq.gz</t>
  </si>
  <si>
    <t>PS138-172-1-CTD-chlmax-16S_clip_R2_001.fastq.gz</t>
  </si>
  <si>
    <t>PS138-174-1-CTD-100-16S_clip_R2_001.fastq.gz</t>
  </si>
  <si>
    <t>PS138-176-1-CTD-100-16S_clip_R2_001.fastq.gz</t>
  </si>
  <si>
    <t>PS138-180-1-OFOBS-16S_clip_R2_001.fastq.gz</t>
  </si>
  <si>
    <t>PS138-190-1-CTD-50-16S_clip_R2_001.fastq.gz</t>
  </si>
  <si>
    <t>PS138-193-1-CTD-2000-16S_clip_R2_001.fastq.gz</t>
  </si>
  <si>
    <t>PS138-193-1-CTD-500-16S_clip_R2_001.fastq.gz</t>
  </si>
  <si>
    <t>PS138-201-1-CTD-200-16S_clip_R2_001.fastq.gz</t>
  </si>
  <si>
    <t>PS138-201-1-CTD-chlmax-16S_clip_R2_001.fastq.gz</t>
  </si>
  <si>
    <t>PS138-206-1-CTD-100-16S_clip_R2_001.fastq.gz</t>
  </si>
  <si>
    <t>PS138-206-1-CTD-50-16S_clip_R2_001.fastq.gz</t>
  </si>
  <si>
    <t>F01</t>
  </si>
  <si>
    <t>A02</t>
  </si>
  <si>
    <t>F03</t>
  </si>
  <si>
    <t>D05</t>
  </si>
  <si>
    <t>A06</t>
  </si>
  <si>
    <t>D06</t>
  </si>
  <si>
    <t>C07</t>
  </si>
  <si>
    <t>F07</t>
  </si>
  <si>
    <t>G09</t>
  </si>
  <si>
    <t>B10</t>
  </si>
  <si>
    <t>F12</t>
  </si>
  <si>
    <t>G12</t>
  </si>
  <si>
    <t>…...................................................................................................................................................................................................</t>
  </si>
  <si>
    <t>neg</t>
  </si>
  <si>
    <t>pool plate 1</t>
  </si>
  <si>
    <t>Plate 3 pool3,83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</si>
</sst>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\-mm\-dd;@"/>
    <numFmt numFmtId="165" formatCode="0.000000"/>
    <numFmt numFmtId="166" formatCode="[$-F400]h:mm:ss\ AM/PM"/>
    <numFmt numFmtId="167" formatCode="0.0"/>
  </numFmts>
  <fonts count="28" x14ac:knownFonts="1">
    <font>
      <sz val="10"/>
      <color indexed="8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color rgb="FF000000"/>
      <name val="Arial"/>
      <family val="2"/>
    </font>
    <font>
      <b/>
      <sz val="10"/>
      <color indexed="8"/>
      <name val="Arial"/>
      <family val="2"/>
    </font>
    <font>
      <sz val="8"/>
      <name val="Arial"/>
      <family val="2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8"/>
      <name val="Arial"/>
      <family val="2"/>
    </font>
    <font>
      <sz val="11"/>
      <color rgb="FF9C57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rgb="FFFF0000"/>
      <name val="Arial"/>
      <family val="2"/>
    </font>
    <font>
      <sz val="11"/>
      <color rgb="FF3F3F76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</font>
    <font>
      <b/>
      <sz val="14"/>
      <color indexed="8"/>
      <name val="Arial"/>
      <family val="2"/>
    </font>
    <font>
      <sz val="14"/>
      <color indexed="8"/>
      <name val="Arial"/>
      <family val="2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i/>
      <sz val="11"/>
      <color rgb="FF7F7F7F"/>
      <name val="Calibri"/>
      <family val="2"/>
      <scheme val="minor"/>
    </font>
    <font>
      <b/>
      <sz val="4"/>
      <color rgb="FF000000"/>
      <name val="Segoe UI"/>
      <family val="2"/>
    </font>
    <font>
      <sz val="4"/>
      <color indexed="8"/>
      <name val="Segoe UI"/>
      <family val="2"/>
    </font>
    <font>
      <sz val="10"/>
      <color indexed="8"/>
      <name val="Segoe UI"/>
      <family val="2"/>
    </font>
  </fonts>
  <fills count="12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CC99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4F8F9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0">
    <xf numFmtId="0" fontId="0" fillId="0" borderId="0" applyNumberFormat="0" applyFill="0" applyBorder="0" applyProtection="0"/>
    <xf numFmtId="0" fontId="3" fillId="0" borderId="0"/>
    <xf numFmtId="0" fontId="12" fillId="2" borderId="0" applyNumberFormat="0" applyBorder="0" applyAlignment="0" applyProtection="0"/>
    <xf numFmtId="0" fontId="13" fillId="3" borderId="0" applyNumberFormat="0" applyBorder="0" applyAlignment="0" applyProtection="0"/>
    <xf numFmtId="0" fontId="16" fillId="6" borderId="5" applyNumberFormat="0" applyAlignment="0" applyProtection="0"/>
    <xf numFmtId="0" fontId="17" fillId="0" borderId="0" applyNumberFormat="0" applyFill="0" applyBorder="0" applyAlignment="0" applyProtection="0"/>
    <xf numFmtId="0" fontId="18" fillId="7" borderId="0" applyNumberFormat="0" applyBorder="0" applyAlignment="0" applyProtection="0"/>
    <xf numFmtId="0" fontId="18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0" borderId="0"/>
  </cellStyleXfs>
  <cellXfs count="132">
    <xf numFmtId="0" fontId="0" fillId="0" borderId="0" xfId="0"/>
    <xf numFmtId="0" fontId="4" fillId="0" borderId="0" xfId="0" applyFont="1" applyFill="1" applyBorder="1" applyAlignment="1">
      <alignment horizontal="left" vertical="center"/>
    </xf>
    <xf numFmtId="49" fontId="6" fillId="0" borderId="0" xfId="0" applyNumberFormat="1" applyFont="1" applyFill="1" applyBorder="1" applyAlignment="1">
      <alignment horizontal="left" vertical="center"/>
    </xf>
    <xf numFmtId="49" fontId="6" fillId="0" borderId="0" xfId="0" applyNumberFormat="1" applyFont="1" applyFill="1" applyBorder="1" applyAlignment="1">
      <alignment horizontal="left" vertical="center" wrapText="1"/>
    </xf>
    <xf numFmtId="0" fontId="4" fillId="0" borderId="0" xfId="0" applyFont="1" applyFill="1" applyBorder="1" applyAlignment="1">
      <alignment horizontal="left"/>
    </xf>
    <xf numFmtId="164" fontId="4" fillId="0" borderId="0" xfId="0" applyNumberFormat="1" applyFont="1" applyFill="1" applyBorder="1" applyAlignment="1">
      <alignment horizontal="left"/>
    </xf>
    <xf numFmtId="49" fontId="4" fillId="0" borderId="0" xfId="0" applyNumberFormat="1" applyFont="1" applyFill="1" applyBorder="1" applyAlignment="1">
      <alignment horizontal="left"/>
    </xf>
    <xf numFmtId="1" fontId="5" fillId="0" borderId="0" xfId="0" applyNumberFormat="1" applyFont="1" applyFill="1" applyBorder="1" applyAlignment="1">
      <alignment horizontal="left" vertical="center"/>
    </xf>
    <xf numFmtId="0" fontId="4" fillId="0" borderId="0" xfId="0" applyNumberFormat="1" applyFont="1" applyFill="1" applyBorder="1" applyAlignment="1">
      <alignment horizontal="left"/>
    </xf>
    <xf numFmtId="0" fontId="6" fillId="0" borderId="0" xfId="0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left" vertical="center"/>
    </xf>
    <xf numFmtId="49" fontId="6" fillId="0" borderId="1" xfId="0" applyNumberFormat="1" applyFont="1" applyFill="1" applyBorder="1" applyAlignment="1">
      <alignment horizontal="left" vertical="center"/>
    </xf>
    <xf numFmtId="49" fontId="6" fillId="0" borderId="1" xfId="0" applyNumberFormat="1" applyFont="1" applyFill="1" applyBorder="1" applyAlignment="1">
      <alignment horizontal="left" vertical="center" wrapText="1"/>
    </xf>
    <xf numFmtId="1" fontId="5" fillId="0" borderId="1" xfId="0" applyNumberFormat="1" applyFont="1" applyFill="1" applyBorder="1" applyAlignment="1">
      <alignment horizontal="left" vertical="center"/>
    </xf>
    <xf numFmtId="164" fontId="4" fillId="0" borderId="1" xfId="0" applyNumberFormat="1" applyFont="1" applyFill="1" applyBorder="1" applyAlignment="1">
      <alignment horizontal="left"/>
    </xf>
    <xf numFmtId="0" fontId="8" fillId="0" borderId="1" xfId="1" applyFont="1" applyBorder="1"/>
    <xf numFmtId="49" fontId="4" fillId="0" borderId="1" xfId="0" applyNumberFormat="1" applyFont="1" applyFill="1" applyBorder="1" applyAlignment="1">
      <alignment horizontal="left"/>
    </xf>
    <xf numFmtId="0" fontId="4" fillId="0" borderId="1" xfId="0" applyFont="1" applyFill="1" applyBorder="1" applyAlignment="1">
      <alignment horizontal="left"/>
    </xf>
    <xf numFmtId="0" fontId="4" fillId="0" borderId="1" xfId="0" applyNumberFormat="1" applyFont="1" applyFill="1" applyBorder="1" applyAlignment="1">
      <alignment horizontal="left"/>
    </xf>
    <xf numFmtId="0" fontId="4" fillId="0" borderId="0" xfId="0" applyFont="1" applyBorder="1" applyAlignment="1">
      <alignment horizontal="left"/>
    </xf>
    <xf numFmtId="49" fontId="6" fillId="0" borderId="0" xfId="0" applyNumberFormat="1" applyFont="1" applyFill="1" applyBorder="1" applyAlignment="1">
      <alignment horizontal="left"/>
    </xf>
    <xf numFmtId="0" fontId="6" fillId="0" borderId="0" xfId="0" applyFont="1" applyFill="1" applyBorder="1" applyAlignment="1">
      <alignment horizontal="left"/>
    </xf>
    <xf numFmtId="49" fontId="6" fillId="0" borderId="0" xfId="0" applyNumberFormat="1" applyFont="1" applyFill="1" applyBorder="1" applyAlignment="1">
      <alignment horizontal="left" wrapText="1"/>
    </xf>
    <xf numFmtId="1" fontId="5" fillId="0" borderId="0" xfId="0" applyNumberFormat="1" applyFont="1" applyFill="1" applyBorder="1" applyAlignment="1">
      <alignment horizontal="left"/>
    </xf>
    <xf numFmtId="20" fontId="4" fillId="0" borderId="0" xfId="0" applyNumberFormat="1" applyFont="1" applyFill="1" applyBorder="1" applyAlignment="1">
      <alignment horizontal="left"/>
    </xf>
    <xf numFmtId="49" fontId="4" fillId="0" borderId="0" xfId="0" quotePrefix="1" applyNumberFormat="1" applyFont="1" applyFill="1" applyBorder="1" applyAlignment="1">
      <alignment horizontal="left"/>
    </xf>
    <xf numFmtId="20" fontId="4" fillId="0" borderId="0" xfId="0" quotePrefix="1" applyNumberFormat="1" applyFont="1" applyFill="1" applyBorder="1" applyAlignment="1">
      <alignment horizontal="left"/>
    </xf>
    <xf numFmtId="0" fontId="4" fillId="0" borderId="0" xfId="0" applyFont="1" applyBorder="1"/>
    <xf numFmtId="0" fontId="9" fillId="0" borderId="0" xfId="1" applyFont="1"/>
    <xf numFmtId="0" fontId="10" fillId="0" borderId="0" xfId="1" applyFont="1" applyAlignment="1">
      <alignment horizontal="left"/>
    </xf>
    <xf numFmtId="0" fontId="9" fillId="0" borderId="0" xfId="1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16" fontId="4" fillId="0" borderId="0" xfId="0" quotePrefix="1" applyNumberFormat="1" applyFont="1" applyFill="1" applyBorder="1" applyAlignment="1">
      <alignment horizontal="left"/>
    </xf>
    <xf numFmtId="164" fontId="12" fillId="2" borderId="0" xfId="2" applyNumberFormat="1" applyBorder="1" applyAlignment="1">
      <alignment horizontal="left"/>
    </xf>
    <xf numFmtId="0" fontId="3" fillId="0" borderId="0" xfId="1"/>
    <xf numFmtId="0" fontId="14" fillId="4" borderId="2" xfId="0" applyFont="1" applyFill="1" applyBorder="1" applyAlignment="1">
      <alignment horizontal="left"/>
    </xf>
    <xf numFmtId="0" fontId="14" fillId="4" borderId="3" xfId="0" applyFont="1" applyFill="1" applyBorder="1" applyAlignment="1">
      <alignment horizontal="left"/>
    </xf>
    <xf numFmtId="165" fontId="14" fillId="4" borderId="3" xfId="0" applyNumberFormat="1" applyFont="1" applyFill="1" applyBorder="1" applyAlignment="1">
      <alignment horizontal="left"/>
    </xf>
    <xf numFmtId="0" fontId="14" fillId="4" borderId="4" xfId="0" applyFont="1" applyFill="1" applyBorder="1" applyAlignment="1">
      <alignment horizontal="left"/>
    </xf>
    <xf numFmtId="0" fontId="0" fillId="5" borderId="2" xfId="0" applyNumberFormat="1" applyFill="1" applyBorder="1" applyAlignment="1">
      <alignment horizontal="left"/>
    </xf>
    <xf numFmtId="0" fontId="0" fillId="5" borderId="3" xfId="0" applyFill="1" applyBorder="1" applyAlignment="1">
      <alignment horizontal="left"/>
    </xf>
    <xf numFmtId="165" fontId="0" fillId="5" borderId="3" xfId="0" applyNumberFormat="1" applyFill="1" applyBorder="1" applyAlignment="1">
      <alignment horizontal="left"/>
    </xf>
    <xf numFmtId="0" fontId="0" fillId="5" borderId="3" xfId="0" applyNumberFormat="1" applyFill="1" applyBorder="1" applyAlignment="1">
      <alignment horizontal="left"/>
    </xf>
    <xf numFmtId="0" fontId="0" fillId="5" borderId="4" xfId="0" applyFill="1" applyBorder="1" applyAlignment="1">
      <alignment horizontal="left"/>
    </xf>
    <xf numFmtId="0" fontId="0" fillId="0" borderId="2" xfId="0" applyNumberFormat="1" applyBorder="1" applyAlignment="1">
      <alignment horizontal="left"/>
    </xf>
    <xf numFmtId="0" fontId="0" fillId="0" borderId="3" xfId="0" applyBorder="1" applyAlignment="1">
      <alignment horizontal="left"/>
    </xf>
    <xf numFmtId="165" fontId="0" fillId="0" borderId="3" xfId="0" applyNumberFormat="1" applyBorder="1" applyAlignment="1">
      <alignment horizontal="left"/>
    </xf>
    <xf numFmtId="0" fontId="0" fillId="0" borderId="3" xfId="0" applyNumberFormat="1" applyBorder="1" applyAlignment="1">
      <alignment horizontal="left"/>
    </xf>
    <xf numFmtId="0" fontId="0" fillId="0" borderId="4" xfId="0" applyBorder="1" applyAlignment="1">
      <alignment horizontal="left"/>
    </xf>
    <xf numFmtId="0" fontId="13" fillId="3" borderId="3" xfId="3" applyBorder="1" applyAlignment="1">
      <alignment horizontal="left"/>
    </xf>
    <xf numFmtId="1" fontId="15" fillId="0" borderId="0" xfId="0" applyNumberFormat="1" applyFont="1" applyFill="1" applyBorder="1" applyAlignment="1">
      <alignment horizontal="left" vertical="center"/>
    </xf>
    <xf numFmtId="164" fontId="15" fillId="0" borderId="0" xfId="0" applyNumberFormat="1" applyFont="1" applyFill="1" applyBorder="1" applyAlignment="1">
      <alignment horizontal="left"/>
    </xf>
    <xf numFmtId="0" fontId="15" fillId="0" borderId="0" xfId="1" applyFont="1"/>
    <xf numFmtId="0" fontId="15" fillId="0" borderId="0" xfId="1" applyFont="1" applyAlignment="1">
      <alignment horizontal="left"/>
    </xf>
    <xf numFmtId="49" fontId="15" fillId="0" borderId="0" xfId="0" applyNumberFormat="1" applyFont="1" applyFill="1" applyBorder="1" applyAlignment="1">
      <alignment horizontal="left"/>
    </xf>
    <xf numFmtId="0" fontId="15" fillId="0" borderId="0" xfId="0" applyFont="1" applyFill="1" applyBorder="1" applyAlignment="1">
      <alignment horizontal="left"/>
    </xf>
    <xf numFmtId="1" fontId="9" fillId="0" borderId="0" xfId="0" applyNumberFormat="1" applyFont="1" applyFill="1" applyBorder="1" applyAlignment="1">
      <alignment horizontal="left" vertical="center"/>
    </xf>
    <xf numFmtId="164" fontId="9" fillId="0" borderId="0" xfId="0" applyNumberFormat="1" applyFont="1" applyFill="1" applyBorder="1" applyAlignment="1">
      <alignment horizontal="left"/>
    </xf>
    <xf numFmtId="49" fontId="9" fillId="0" borderId="0" xfId="0" applyNumberFormat="1" applyFont="1" applyFill="1" applyBorder="1" applyAlignment="1">
      <alignment horizontal="left"/>
    </xf>
    <xf numFmtId="1" fontId="13" fillId="3" borderId="0" xfId="3" applyNumberFormat="1" applyBorder="1" applyAlignment="1">
      <alignment horizontal="left" vertical="center"/>
    </xf>
    <xf numFmtId="164" fontId="13" fillId="3" borderId="0" xfId="3" applyNumberFormat="1" applyBorder="1" applyAlignment="1">
      <alignment horizontal="left"/>
    </xf>
    <xf numFmtId="49" fontId="13" fillId="3" borderId="0" xfId="3" applyNumberFormat="1" applyBorder="1" applyAlignment="1">
      <alignment horizontal="left"/>
    </xf>
    <xf numFmtId="0" fontId="13" fillId="3" borderId="0" xfId="3" applyBorder="1" applyAlignment="1">
      <alignment horizontal="left"/>
    </xf>
    <xf numFmtId="1" fontId="18" fillId="7" borderId="0" xfId="6" applyNumberFormat="1" applyBorder="1" applyAlignment="1">
      <alignment horizontal="left" vertical="center"/>
    </xf>
    <xf numFmtId="164" fontId="18" fillId="7" borderId="0" xfId="6" applyNumberFormat="1" applyBorder="1" applyAlignment="1">
      <alignment horizontal="left"/>
    </xf>
    <xf numFmtId="0" fontId="18" fillId="7" borderId="0" xfId="6" applyNumberFormat="1" applyBorder="1" applyAlignment="1">
      <alignment horizontal="left"/>
    </xf>
    <xf numFmtId="49" fontId="18" fillId="7" borderId="0" xfId="6" applyNumberFormat="1" applyBorder="1" applyAlignment="1">
      <alignment horizontal="left"/>
    </xf>
    <xf numFmtId="0" fontId="18" fillId="7" borderId="0" xfId="6" applyBorder="1" applyAlignment="1">
      <alignment horizontal="left"/>
    </xf>
    <xf numFmtId="2" fontId="6" fillId="0" borderId="0" xfId="0" applyNumberFormat="1" applyFont="1" applyFill="1" applyBorder="1" applyAlignment="1">
      <alignment horizontal="left" vertical="center"/>
    </xf>
    <xf numFmtId="2" fontId="4" fillId="0" borderId="0" xfId="0" applyNumberFormat="1" applyFont="1" applyFill="1" applyBorder="1" applyAlignment="1">
      <alignment horizontal="left"/>
    </xf>
    <xf numFmtId="2" fontId="13" fillId="3" borderId="0" xfId="3" applyNumberFormat="1" applyBorder="1" applyAlignment="1">
      <alignment horizontal="left"/>
    </xf>
    <xf numFmtId="2" fontId="18" fillId="7" borderId="0" xfId="6" applyNumberFormat="1" applyBorder="1" applyAlignment="1">
      <alignment horizontal="left"/>
    </xf>
    <xf numFmtId="166" fontId="0" fillId="0" borderId="0" xfId="0" applyNumberFormat="1"/>
    <xf numFmtId="49" fontId="15" fillId="0" borderId="0" xfId="1" applyNumberFormat="1" applyFont="1" applyAlignment="1">
      <alignment horizontal="left"/>
    </xf>
    <xf numFmtId="49" fontId="9" fillId="0" borderId="0" xfId="1" applyNumberFormat="1" applyFont="1" applyAlignment="1">
      <alignment horizontal="left"/>
    </xf>
    <xf numFmtId="49" fontId="19" fillId="0" borderId="0" xfId="0" applyNumberFormat="1" applyFont="1" applyFill="1" applyBorder="1"/>
    <xf numFmtId="0" fontId="14" fillId="7" borderId="0" xfId="6" applyFont="1" applyBorder="1" applyAlignment="1">
      <alignment horizontal="left"/>
    </xf>
    <xf numFmtId="0" fontId="16" fillId="6" borderId="5" xfId="4" applyAlignment="1">
      <alignment horizontal="left"/>
    </xf>
    <xf numFmtId="2" fontId="17" fillId="0" borderId="0" xfId="5" applyNumberFormat="1" applyFill="1" applyBorder="1" applyAlignment="1">
      <alignment horizontal="left"/>
    </xf>
    <xf numFmtId="0" fontId="17" fillId="0" borderId="0" xfId="5" applyFill="1" applyBorder="1" applyAlignment="1">
      <alignment horizontal="left"/>
    </xf>
    <xf numFmtId="0" fontId="20" fillId="0" borderId="0" xfId="0" applyFont="1" applyFill="1" applyBorder="1" applyAlignment="1">
      <alignment horizontal="left" vertical="center"/>
    </xf>
    <xf numFmtId="0" fontId="21" fillId="0" borderId="0" xfId="0" applyFont="1" applyFill="1" applyBorder="1" applyAlignment="1">
      <alignment horizontal="left"/>
    </xf>
    <xf numFmtId="0" fontId="20" fillId="0" borderId="0" xfId="0" applyFont="1" applyFill="1" applyBorder="1" applyAlignment="1">
      <alignment horizontal="left"/>
    </xf>
    <xf numFmtId="2" fontId="6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Alignment="1">
      <alignment horizontal="center"/>
    </xf>
    <xf numFmtId="2" fontId="13" fillId="3" borderId="0" xfId="3" applyNumberFormat="1" applyBorder="1" applyAlignment="1">
      <alignment horizontal="center"/>
    </xf>
    <xf numFmtId="2" fontId="18" fillId="7" borderId="0" xfId="6" applyNumberFormat="1" applyBorder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/>
    </xf>
    <xf numFmtId="167" fontId="6" fillId="0" borderId="0" xfId="0" applyNumberFormat="1" applyFont="1" applyFill="1" applyBorder="1" applyAlignment="1">
      <alignment horizontal="left" vertical="center"/>
    </xf>
    <xf numFmtId="167" fontId="6" fillId="0" borderId="0" xfId="0" applyNumberFormat="1" applyFont="1"/>
    <xf numFmtId="0" fontId="9" fillId="0" borderId="0" xfId="9" applyFont="1"/>
    <xf numFmtId="49" fontId="17" fillId="0" borderId="0" xfId="5" applyNumberFormat="1" applyFill="1" applyBorder="1" applyAlignment="1">
      <alignment horizontal="left"/>
    </xf>
    <xf numFmtId="0" fontId="4" fillId="0" borderId="0" xfId="0" quotePrefix="1" applyNumberFormat="1" applyFont="1" applyFill="1" applyBorder="1" applyAlignment="1">
      <alignment horizontal="left"/>
    </xf>
    <xf numFmtId="1" fontId="18" fillId="8" borderId="0" xfId="7" applyNumberFormat="1" applyBorder="1" applyAlignment="1">
      <alignment horizontal="left" vertical="center"/>
    </xf>
    <xf numFmtId="164" fontId="18" fillId="8" borderId="0" xfId="7" applyNumberFormat="1" applyBorder="1" applyAlignment="1">
      <alignment horizontal="left"/>
    </xf>
    <xf numFmtId="0" fontId="18" fillId="8" borderId="0" xfId="7" applyNumberFormat="1" applyBorder="1" applyAlignment="1">
      <alignment horizontal="left"/>
    </xf>
    <xf numFmtId="49" fontId="18" fillId="8" borderId="0" xfId="7" applyNumberFormat="1" applyBorder="1" applyAlignment="1">
      <alignment horizontal="left"/>
    </xf>
    <xf numFmtId="49" fontId="12" fillId="2" borderId="0" xfId="2" applyNumberFormat="1" applyBorder="1" applyAlignment="1">
      <alignment horizontal="left"/>
    </xf>
    <xf numFmtId="49" fontId="4" fillId="10" borderId="0" xfId="0" applyNumberFormat="1" applyFont="1" applyFill="1" applyBorder="1" applyAlignment="1">
      <alignment horizontal="left"/>
    </xf>
    <xf numFmtId="0" fontId="4" fillId="10" borderId="0" xfId="0" applyNumberFormat="1" applyFont="1" applyFill="1" applyBorder="1" applyAlignment="1">
      <alignment horizontal="left"/>
    </xf>
    <xf numFmtId="0" fontId="18" fillId="8" borderId="0" xfId="7" applyBorder="1" applyAlignment="1">
      <alignment horizontal="left"/>
    </xf>
    <xf numFmtId="2" fontId="18" fillId="8" borderId="0" xfId="7" applyNumberFormat="1" applyBorder="1" applyAlignment="1">
      <alignment horizontal="left"/>
    </xf>
    <xf numFmtId="0" fontId="18" fillId="8" borderId="0" xfId="7"/>
    <xf numFmtId="0" fontId="2" fillId="9" borderId="0" xfId="8" applyNumberFormat="1" applyBorder="1" applyAlignment="1">
      <alignment horizontal="left"/>
    </xf>
    <xf numFmtId="49" fontId="2" fillId="9" borderId="0" xfId="8" applyNumberFormat="1" applyBorder="1" applyAlignment="1">
      <alignment horizontal="left"/>
    </xf>
    <xf numFmtId="0" fontId="2" fillId="9" borderId="0" xfId="8" applyBorder="1" applyAlignment="1">
      <alignment horizontal="left"/>
    </xf>
    <xf numFmtId="2" fontId="2" fillId="9" borderId="0" xfId="8" applyNumberFormat="1" applyBorder="1" applyAlignment="1">
      <alignment horizontal="left"/>
    </xf>
    <xf numFmtId="0" fontId="22" fillId="9" borderId="0" xfId="8" applyNumberFormat="1" applyFont="1" applyBorder="1" applyAlignment="1">
      <alignment horizontal="left"/>
    </xf>
    <xf numFmtId="0" fontId="23" fillId="9" borderId="0" xfId="8" applyFont="1" applyBorder="1" applyAlignment="1">
      <alignment horizontal="left"/>
    </xf>
    <xf numFmtId="0" fontId="14" fillId="8" borderId="0" xfId="7" applyFont="1" applyBorder="1" applyAlignment="1">
      <alignment horizontal="left"/>
    </xf>
    <xf numFmtId="0" fontId="24" fillId="0" borderId="0" xfId="5" applyFont="1" applyFill="1" applyBorder="1" applyAlignment="1">
      <alignment horizontal="left"/>
    </xf>
    <xf numFmtId="0" fontId="22" fillId="9" borderId="0" xfId="8" applyFont="1" applyBorder="1" applyAlignment="1">
      <alignment horizontal="left"/>
    </xf>
    <xf numFmtId="0" fontId="12" fillId="2" borderId="0" xfId="2" applyBorder="1" applyAlignment="1">
      <alignment horizontal="left"/>
    </xf>
    <xf numFmtId="167" fontId="4" fillId="0" borderId="0" xfId="0" applyNumberFormat="1" applyFont="1" applyFill="1" applyBorder="1" applyAlignment="1">
      <alignment horizontal="left"/>
    </xf>
    <xf numFmtId="0" fontId="0" fillId="0" borderId="0" xfId="0" applyAlignment="1">
      <alignment horizontal="left" vertical="center" wrapText="1"/>
    </xf>
    <xf numFmtId="0" fontId="25" fillId="0" borderId="0" xfId="0" applyFont="1" applyAlignment="1">
      <alignment horizontal="left" vertical="center" wrapText="1"/>
    </xf>
    <xf numFmtId="0" fontId="25" fillId="0" borderId="0" xfId="0" applyFont="1" applyAlignment="1">
      <alignment horizontal="left" vertical="center" wrapText="1"/>
    </xf>
    <xf numFmtId="0" fontId="25" fillId="11" borderId="0" xfId="0" applyFont="1" applyFill="1" applyAlignment="1">
      <alignment horizontal="right" vertical="center"/>
    </xf>
    <xf numFmtId="0" fontId="26" fillId="0" borderId="0" xfId="0" applyFont="1" applyAlignment="1">
      <alignment vertical="center"/>
    </xf>
    <xf numFmtId="0" fontId="26" fillId="0" borderId="0" xfId="0" applyFont="1" applyAlignment="1">
      <alignment horizontal="right" vertical="center"/>
    </xf>
    <xf numFmtId="0" fontId="27" fillId="0" borderId="0" xfId="0" applyFont="1" applyAlignment="1">
      <alignment vertical="center"/>
    </xf>
    <xf numFmtId="0" fontId="2" fillId="9" borderId="0" xfId="8" applyAlignment="1">
      <alignment vertical="center"/>
    </xf>
    <xf numFmtId="0" fontId="2" fillId="9" borderId="0" xfId="8"/>
    <xf numFmtId="0" fontId="22" fillId="9" borderId="0" xfId="8" applyFont="1" applyAlignment="1">
      <alignment horizontal="left"/>
    </xf>
    <xf numFmtId="0" fontId="22" fillId="9" borderId="0" xfId="8" applyFont="1" applyAlignment="1">
      <alignment vertical="center"/>
    </xf>
    <xf numFmtId="0" fontId="1" fillId="9" borderId="0" xfId="8" applyFont="1"/>
  </cellXfs>
  <cellStyles count="10">
    <cellStyle name="60 % - Akzent6" xfId="8" builtinId="52"/>
    <cellStyle name="Akzent4" xfId="6" builtinId="41"/>
    <cellStyle name="Akzent5" xfId="7" builtinId="45"/>
    <cellStyle name="Eingabe" xfId="4" builtinId="20"/>
    <cellStyle name="Erklärender Text" xfId="5" builtinId="53"/>
    <cellStyle name="Neutral" xfId="2" builtinId="28"/>
    <cellStyle name="Normal 2" xfId="1" xr:uid="{00000000-0005-0000-0000-000002000000}"/>
    <cellStyle name="Normal 2 2" xfId="9" xr:uid="{65A3E5A7-99D9-4C76-9C59-724ABA8A765C}"/>
    <cellStyle name="Schlecht" xfId="3" builtinId="27"/>
    <cellStyle name="Standard" xfId="0" builtinId="0"/>
  </cellStyles>
  <dxfs count="23"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0.39994506668294322"/>
      </font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0.39994506668294322"/>
      </font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216"/>
  <sheetViews>
    <sheetView showGridLines="0" topLeftCell="D38" zoomScale="56" workbookViewId="0">
      <selection activeCell="AD111" sqref="AD111"/>
    </sheetView>
  </sheetViews>
  <sheetFormatPr baseColWidth="10" defaultColWidth="8.59765625" defaultRowHeight="12.75" customHeight="1" x14ac:dyDescent="0.35"/>
  <cols>
    <col min="1" max="1" width="17.796875" style="8" customWidth="1"/>
    <col min="2" max="2" width="13.59765625" style="8" customWidth="1"/>
    <col min="3" max="3" width="15.59765625" style="8" customWidth="1"/>
    <col min="4" max="4" width="22.33203125" style="8" customWidth="1"/>
    <col min="5" max="5" width="12.33203125" style="8" customWidth="1"/>
    <col min="6" max="6" width="51.33203125" style="8" customWidth="1"/>
    <col min="7" max="7" width="16" style="19" customWidth="1"/>
    <col min="8" max="8" width="23" style="4" customWidth="1"/>
    <col min="9" max="16384" width="8.59765625" style="4"/>
  </cols>
  <sheetData>
    <row r="1" spans="1:29" ht="14.25" customHeight="1" x14ac:dyDescent="0.45">
      <c r="A1" s="40" t="s">
        <v>1107</v>
      </c>
      <c r="B1" s="41" t="s">
        <v>1108</v>
      </c>
      <c r="C1" s="41" t="s">
        <v>1109</v>
      </c>
      <c r="D1" s="42" t="s">
        <v>1110</v>
      </c>
      <c r="E1" s="41" t="s">
        <v>1111</v>
      </c>
      <c r="F1" s="41" t="s">
        <v>1112</v>
      </c>
      <c r="G1" s="41" t="s">
        <v>1113</v>
      </c>
      <c r="H1" s="41" t="s">
        <v>1114</v>
      </c>
      <c r="I1" s="41" t="s">
        <v>1115</v>
      </c>
      <c r="J1" s="42" t="s">
        <v>1116</v>
      </c>
      <c r="K1" s="42" t="s">
        <v>1117</v>
      </c>
      <c r="L1" s="41" t="s">
        <v>1118</v>
      </c>
      <c r="M1" s="41" t="s">
        <v>1119</v>
      </c>
      <c r="N1" s="41" t="s">
        <v>1120</v>
      </c>
      <c r="O1" s="41" t="s">
        <v>1121</v>
      </c>
      <c r="P1" s="41" t="s">
        <v>1122</v>
      </c>
      <c r="Q1" s="41" t="s">
        <v>1123</v>
      </c>
      <c r="R1" s="41" t="s">
        <v>1124</v>
      </c>
      <c r="S1" s="41" t="s">
        <v>1125</v>
      </c>
      <c r="T1" s="41" t="s">
        <v>1126</v>
      </c>
      <c r="U1" s="41" t="s">
        <v>1127</v>
      </c>
      <c r="V1" s="41" t="s">
        <v>1128</v>
      </c>
      <c r="W1" s="41" t="s">
        <v>1129</v>
      </c>
      <c r="X1" s="41" t="s">
        <v>1130</v>
      </c>
      <c r="Y1" s="41" t="s">
        <v>1131</v>
      </c>
      <c r="Z1" s="41" t="s">
        <v>1132</v>
      </c>
      <c r="AA1" s="41" t="s">
        <v>1133</v>
      </c>
      <c r="AB1" s="41" t="s">
        <v>1134</v>
      </c>
      <c r="AC1" s="43" t="s">
        <v>1135</v>
      </c>
    </row>
    <row r="2" spans="1:29" ht="14.25" customHeight="1" x14ac:dyDescent="0.35">
      <c r="A2" s="44" t="s">
        <v>1136</v>
      </c>
      <c r="B2" s="45">
        <v>4082023</v>
      </c>
      <c r="C2" s="45">
        <v>121939</v>
      </c>
      <c r="D2" s="46">
        <v>7408025</v>
      </c>
      <c r="E2" s="47" t="s">
        <v>1137</v>
      </c>
      <c r="F2" s="45">
        <v>1604333</v>
      </c>
      <c r="G2" s="47" t="s">
        <v>1138</v>
      </c>
      <c r="H2" s="45">
        <v>132</v>
      </c>
      <c r="I2" s="45">
        <v>3402</v>
      </c>
      <c r="J2" s="46" t="s">
        <v>1139</v>
      </c>
      <c r="K2" s="45" t="s">
        <v>1139</v>
      </c>
      <c r="L2" s="45" t="s">
        <v>1139</v>
      </c>
      <c r="M2" s="45" t="s">
        <v>1139</v>
      </c>
      <c r="N2" s="45" t="s">
        <v>1139</v>
      </c>
      <c r="O2" s="45" t="s">
        <v>1139</v>
      </c>
      <c r="P2" s="45" t="s">
        <v>1139</v>
      </c>
      <c r="Q2" s="45" t="s">
        <v>1139</v>
      </c>
      <c r="R2" s="45" t="s">
        <v>1139</v>
      </c>
      <c r="S2" s="45" t="s">
        <v>1139</v>
      </c>
      <c r="T2" s="45" t="s">
        <v>1139</v>
      </c>
      <c r="U2" s="45">
        <v>1</v>
      </c>
      <c r="V2" s="45">
        <v>60</v>
      </c>
      <c r="W2" s="45">
        <v>60</v>
      </c>
      <c r="X2" s="45">
        <v>1500</v>
      </c>
      <c r="Y2" s="45">
        <v>5756</v>
      </c>
      <c r="Z2" s="45">
        <v>2</v>
      </c>
      <c r="AA2" s="45" t="s">
        <v>1140</v>
      </c>
      <c r="AB2" s="45"/>
      <c r="AC2" s="48"/>
    </row>
    <row r="3" spans="1:29" ht="14.25" customHeight="1" x14ac:dyDescent="0.35">
      <c r="A3" s="49" t="s">
        <v>1141</v>
      </c>
      <c r="B3" s="50">
        <v>1</v>
      </c>
      <c r="C3" s="50">
        <v>60</v>
      </c>
      <c r="D3" s="51">
        <v>7200</v>
      </c>
      <c r="E3" s="52" t="s">
        <v>1142</v>
      </c>
      <c r="F3" s="50">
        <v>16497</v>
      </c>
      <c r="G3" s="52" t="s">
        <v>215</v>
      </c>
      <c r="H3" s="50"/>
      <c r="I3" s="50"/>
      <c r="J3" s="51" t="s">
        <v>1139</v>
      </c>
      <c r="K3" s="50" t="s">
        <v>1139</v>
      </c>
      <c r="L3" s="50" t="s">
        <v>1139</v>
      </c>
      <c r="M3" s="50" t="s">
        <v>1139</v>
      </c>
      <c r="N3" s="50" t="s">
        <v>1139</v>
      </c>
      <c r="O3" s="50" t="s">
        <v>1139</v>
      </c>
      <c r="P3" s="50" t="s">
        <v>1139</v>
      </c>
      <c r="Q3" s="50" t="s">
        <v>1139</v>
      </c>
      <c r="R3" s="50" t="s">
        <v>1139</v>
      </c>
      <c r="S3" s="50" t="s">
        <v>1139</v>
      </c>
      <c r="T3" s="50" t="s">
        <v>1139</v>
      </c>
      <c r="U3" s="50"/>
      <c r="V3" s="50"/>
      <c r="W3" s="50"/>
      <c r="X3" s="50"/>
      <c r="Y3" s="50"/>
      <c r="Z3" s="50"/>
      <c r="AA3" s="50"/>
      <c r="AB3" s="50"/>
      <c r="AC3" s="53"/>
    </row>
    <row r="4" spans="1:29" ht="14.25" customHeight="1" x14ac:dyDescent="0.35">
      <c r="A4" s="44" t="s">
        <v>1141</v>
      </c>
      <c r="B4" s="45">
        <v>5082023</v>
      </c>
      <c r="C4" s="45">
        <v>35206</v>
      </c>
      <c r="D4" s="46">
        <v>7722122</v>
      </c>
      <c r="E4" s="47" t="s">
        <v>1137</v>
      </c>
      <c r="F4" s="45">
        <v>1245521</v>
      </c>
      <c r="G4" s="47" t="s">
        <v>1138</v>
      </c>
      <c r="H4" s="45">
        <v>129</v>
      </c>
      <c r="I4" s="45">
        <v>3562</v>
      </c>
      <c r="J4" s="46" t="s">
        <v>1139</v>
      </c>
      <c r="K4" s="45" t="s">
        <v>1139</v>
      </c>
      <c r="L4" s="45" t="s">
        <v>1139</v>
      </c>
      <c r="M4" s="45" t="s">
        <v>1139</v>
      </c>
      <c r="N4" s="45" t="s">
        <v>1139</v>
      </c>
      <c r="O4" s="45" t="s">
        <v>1139</v>
      </c>
      <c r="P4" s="45" t="s">
        <v>1139</v>
      </c>
      <c r="Q4" s="45" t="s">
        <v>1139</v>
      </c>
      <c r="R4" s="45" t="s">
        <v>1139</v>
      </c>
      <c r="S4" s="45" t="s">
        <v>1139</v>
      </c>
      <c r="T4" s="45" t="s">
        <v>1139</v>
      </c>
      <c r="U4" s="45">
        <v>2</v>
      </c>
      <c r="V4" s="45">
        <v>60</v>
      </c>
      <c r="W4" s="45">
        <v>1120</v>
      </c>
      <c r="X4" s="45">
        <v>4000</v>
      </c>
      <c r="Y4" s="45">
        <v>40000</v>
      </c>
      <c r="Z4" s="45">
        <v>0</v>
      </c>
      <c r="AA4" s="45" t="s">
        <v>1134</v>
      </c>
      <c r="AB4" s="45"/>
      <c r="AC4" s="48"/>
    </row>
    <row r="5" spans="1:29" ht="14.25" customHeight="1" x14ac:dyDescent="0.35">
      <c r="A5" s="49" t="s">
        <v>1141</v>
      </c>
      <c r="B5" s="50">
        <v>2</v>
      </c>
      <c r="C5" s="50">
        <v>60</v>
      </c>
      <c r="D5" s="51">
        <v>1120</v>
      </c>
      <c r="E5" s="52" t="s">
        <v>1142</v>
      </c>
      <c r="F5" s="50">
        <v>40000</v>
      </c>
      <c r="G5" s="52" t="s">
        <v>360</v>
      </c>
      <c r="H5" s="50"/>
      <c r="I5" s="50"/>
      <c r="J5" s="51" t="s">
        <v>1139</v>
      </c>
      <c r="K5" s="50" t="s">
        <v>1139</v>
      </c>
      <c r="L5" s="50" t="s">
        <v>1139</v>
      </c>
      <c r="M5" s="50" t="s">
        <v>1139</v>
      </c>
      <c r="N5" s="50" t="s">
        <v>1139</v>
      </c>
      <c r="O5" s="50" t="s">
        <v>1139</v>
      </c>
      <c r="P5" s="50" t="s">
        <v>1139</v>
      </c>
      <c r="Q5" s="50" t="s">
        <v>1139</v>
      </c>
      <c r="R5" s="50" t="s">
        <v>1139</v>
      </c>
      <c r="S5" s="50" t="s">
        <v>1139</v>
      </c>
      <c r="T5" s="50" t="s">
        <v>1139</v>
      </c>
      <c r="U5" s="50"/>
      <c r="V5" s="50"/>
      <c r="W5" s="50"/>
      <c r="X5" s="50"/>
      <c r="Y5" s="50"/>
      <c r="Z5" s="50"/>
      <c r="AA5" s="50"/>
      <c r="AB5" s="50"/>
      <c r="AC5" s="53"/>
    </row>
    <row r="6" spans="1:29" ht="14.25" customHeight="1" x14ac:dyDescent="0.35">
      <c r="A6" s="44" t="s">
        <v>1143</v>
      </c>
      <c r="B6" s="45">
        <v>6082023</v>
      </c>
      <c r="C6" s="45">
        <v>74533</v>
      </c>
      <c r="D6" s="46">
        <v>8018409</v>
      </c>
      <c r="E6" s="47" t="s">
        <v>1137</v>
      </c>
      <c r="F6" s="45">
        <v>1134848</v>
      </c>
      <c r="G6" s="47" t="s">
        <v>1138</v>
      </c>
      <c r="H6" s="45">
        <v>124</v>
      </c>
      <c r="I6" s="45">
        <v>445</v>
      </c>
      <c r="J6" s="46" t="s">
        <v>1139</v>
      </c>
      <c r="K6" s="45" t="s">
        <v>1139</v>
      </c>
      <c r="L6" s="45" t="s">
        <v>1139</v>
      </c>
      <c r="M6" s="45" t="s">
        <v>1139</v>
      </c>
      <c r="N6" s="45" t="s">
        <v>1139</v>
      </c>
      <c r="O6" s="45" t="s">
        <v>1139</v>
      </c>
      <c r="P6" s="45" t="s">
        <v>1139</v>
      </c>
      <c r="Q6" s="45" t="s">
        <v>1139</v>
      </c>
      <c r="R6" s="45" t="s">
        <v>1139</v>
      </c>
      <c r="S6" s="45" t="s">
        <v>1139</v>
      </c>
      <c r="T6" s="45" t="s">
        <v>1139</v>
      </c>
      <c r="U6" s="45">
        <v>1</v>
      </c>
      <c r="V6" s="45">
        <v>60</v>
      </c>
      <c r="W6" s="45">
        <v>7200</v>
      </c>
      <c r="X6" s="45">
        <v>4000</v>
      </c>
      <c r="Y6" s="45">
        <v>23004</v>
      </c>
      <c r="Z6" s="45">
        <v>2</v>
      </c>
      <c r="AA6" s="45" t="s">
        <v>1135</v>
      </c>
      <c r="AB6" s="45"/>
      <c r="AC6" s="48"/>
    </row>
    <row r="7" spans="1:29" ht="14.25" customHeight="1" x14ac:dyDescent="0.35">
      <c r="A7" s="49" t="s">
        <v>1143</v>
      </c>
      <c r="B7" s="50">
        <v>6082023</v>
      </c>
      <c r="C7" s="50">
        <v>114532</v>
      </c>
      <c r="D7" s="51">
        <v>8056139</v>
      </c>
      <c r="E7" s="52" t="s">
        <v>1137</v>
      </c>
      <c r="F7" s="50">
        <v>1520250</v>
      </c>
      <c r="G7" s="52" t="s">
        <v>1138</v>
      </c>
      <c r="H7" s="50">
        <v>136</v>
      </c>
      <c r="I7" s="50">
        <v>482</v>
      </c>
      <c r="J7" s="51" t="s">
        <v>1139</v>
      </c>
      <c r="K7" s="50" t="s">
        <v>1139</v>
      </c>
      <c r="L7" s="50" t="s">
        <v>1139</v>
      </c>
      <c r="M7" s="50" t="s">
        <v>1139</v>
      </c>
      <c r="N7" s="50" t="s">
        <v>1139</v>
      </c>
      <c r="O7" s="50" t="s">
        <v>1139</v>
      </c>
      <c r="P7" s="50" t="s">
        <v>1139</v>
      </c>
      <c r="Q7" s="50" t="s">
        <v>1139</v>
      </c>
      <c r="R7" s="50" t="s">
        <v>1139</v>
      </c>
      <c r="S7" s="50" t="s">
        <v>1139</v>
      </c>
      <c r="T7" s="50" t="s">
        <v>1139</v>
      </c>
      <c r="U7" s="50">
        <v>2</v>
      </c>
      <c r="V7" s="50">
        <v>60</v>
      </c>
      <c r="W7" s="50">
        <v>7200</v>
      </c>
      <c r="X7" s="50">
        <v>4000</v>
      </c>
      <c r="Y7" s="50">
        <v>28728</v>
      </c>
      <c r="Z7" s="50">
        <v>2</v>
      </c>
      <c r="AA7" s="50" t="s">
        <v>1144</v>
      </c>
      <c r="AB7" s="50"/>
      <c r="AC7" s="53"/>
    </row>
    <row r="8" spans="1:29" ht="14.25" customHeight="1" x14ac:dyDescent="0.35">
      <c r="A8" s="44" t="s">
        <v>1143</v>
      </c>
      <c r="B8" s="45">
        <v>6082023</v>
      </c>
      <c r="C8" s="45">
        <v>201533</v>
      </c>
      <c r="D8" s="46">
        <v>8103280</v>
      </c>
      <c r="E8" s="47" t="s">
        <v>1137</v>
      </c>
      <c r="F8" s="45">
        <v>1715661</v>
      </c>
      <c r="G8" s="47" t="s">
        <v>1138</v>
      </c>
      <c r="H8" s="45">
        <v>128</v>
      </c>
      <c r="I8" s="45">
        <v>861</v>
      </c>
      <c r="J8" s="46" t="s">
        <v>1139</v>
      </c>
      <c r="K8" s="45" t="s">
        <v>1139</v>
      </c>
      <c r="L8" s="45" t="s">
        <v>1139</v>
      </c>
      <c r="M8" s="45" t="s">
        <v>1139</v>
      </c>
      <c r="N8" s="45" t="s">
        <v>1139</v>
      </c>
      <c r="O8" s="45" t="s">
        <v>1139</v>
      </c>
      <c r="P8" s="45" t="s">
        <v>1139</v>
      </c>
      <c r="Q8" s="45" t="s">
        <v>1139</v>
      </c>
      <c r="R8" s="45" t="s">
        <v>1139</v>
      </c>
      <c r="S8" s="45" t="s">
        <v>1139</v>
      </c>
      <c r="T8" s="45" t="s">
        <v>1139</v>
      </c>
      <c r="U8" s="45">
        <v>3</v>
      </c>
      <c r="V8" s="45">
        <v>60</v>
      </c>
      <c r="W8" s="45">
        <v>6000</v>
      </c>
      <c r="X8" s="45">
        <v>4000</v>
      </c>
      <c r="Y8" s="45">
        <v>13428</v>
      </c>
      <c r="Z8" s="45">
        <v>2</v>
      </c>
      <c r="AA8" s="45" t="s">
        <v>1145</v>
      </c>
      <c r="AB8" s="45"/>
      <c r="AC8" s="48"/>
    </row>
    <row r="9" spans="1:29" ht="14.25" customHeight="1" x14ac:dyDescent="0.35">
      <c r="A9" s="49" t="s">
        <v>1143</v>
      </c>
      <c r="B9" s="50">
        <v>6082023</v>
      </c>
      <c r="C9" s="50">
        <v>220222</v>
      </c>
      <c r="D9" s="51">
        <v>8112289</v>
      </c>
      <c r="E9" s="52" t="s">
        <v>1137</v>
      </c>
      <c r="F9" s="50">
        <v>1843343</v>
      </c>
      <c r="G9" s="52" t="s">
        <v>1138</v>
      </c>
      <c r="H9" s="50">
        <v>126</v>
      </c>
      <c r="I9" s="50">
        <v>599</v>
      </c>
      <c r="J9" s="51" t="s">
        <v>1139</v>
      </c>
      <c r="K9" s="50" t="s">
        <v>1139</v>
      </c>
      <c r="L9" s="50" t="s">
        <v>1139</v>
      </c>
      <c r="M9" s="50" t="s">
        <v>1139</v>
      </c>
      <c r="N9" s="50" t="s">
        <v>1139</v>
      </c>
      <c r="O9" s="50" t="s">
        <v>1139</v>
      </c>
      <c r="P9" s="50" t="s">
        <v>1139</v>
      </c>
      <c r="Q9" s="50" t="s">
        <v>1139</v>
      </c>
      <c r="R9" s="50" t="s">
        <v>1139</v>
      </c>
      <c r="S9" s="50" t="s">
        <v>1139</v>
      </c>
      <c r="T9" s="50" t="s">
        <v>1139</v>
      </c>
      <c r="U9" s="50">
        <v>4</v>
      </c>
      <c r="V9" s="50">
        <v>60</v>
      </c>
      <c r="W9" s="50">
        <v>6000</v>
      </c>
      <c r="X9" s="50">
        <v>4000</v>
      </c>
      <c r="Y9" s="50">
        <v>31684</v>
      </c>
      <c r="Z9" s="50">
        <v>2</v>
      </c>
      <c r="AA9" s="50" t="s">
        <v>1146</v>
      </c>
      <c r="AB9" s="50"/>
      <c r="AC9" s="53"/>
    </row>
    <row r="10" spans="1:29" ht="14.25" customHeight="1" x14ac:dyDescent="0.35">
      <c r="A10" s="44" t="s">
        <v>1143</v>
      </c>
      <c r="B10" s="45">
        <v>6082023</v>
      </c>
      <c r="C10" s="45">
        <v>234739</v>
      </c>
      <c r="D10" s="46">
        <v>8124818</v>
      </c>
      <c r="E10" s="47" t="s">
        <v>1137</v>
      </c>
      <c r="F10" s="45">
        <v>2044549</v>
      </c>
      <c r="G10" s="47" t="s">
        <v>1138</v>
      </c>
      <c r="H10" s="45">
        <v>127</v>
      </c>
      <c r="I10" s="45">
        <v>692</v>
      </c>
      <c r="J10" s="46" t="s">
        <v>1139</v>
      </c>
      <c r="K10" s="45" t="s">
        <v>1139</v>
      </c>
      <c r="L10" s="45" t="s">
        <v>1139</v>
      </c>
      <c r="M10" s="45" t="s">
        <v>1139</v>
      </c>
      <c r="N10" s="45" t="s">
        <v>1139</v>
      </c>
      <c r="O10" s="45" t="s">
        <v>1139</v>
      </c>
      <c r="P10" s="45" t="s">
        <v>1139</v>
      </c>
      <c r="Q10" s="45" t="s">
        <v>1139</v>
      </c>
      <c r="R10" s="45" t="s">
        <v>1139</v>
      </c>
      <c r="S10" s="45" t="s">
        <v>1139</v>
      </c>
      <c r="T10" s="45" t="s">
        <v>1139</v>
      </c>
      <c r="U10" s="45">
        <v>5</v>
      </c>
      <c r="V10" s="45">
        <v>60</v>
      </c>
      <c r="W10" s="45">
        <v>6000</v>
      </c>
      <c r="X10" s="45">
        <v>4000</v>
      </c>
      <c r="Y10" s="45">
        <v>27574</v>
      </c>
      <c r="Z10" s="45">
        <v>2</v>
      </c>
      <c r="AA10" s="45" t="s">
        <v>1147</v>
      </c>
      <c r="AB10" s="45"/>
      <c r="AC10" s="48"/>
    </row>
    <row r="11" spans="1:29" ht="14.25" customHeight="1" x14ac:dyDescent="0.35">
      <c r="A11" s="49" t="s">
        <v>1143</v>
      </c>
      <c r="B11" s="50">
        <v>7082023</v>
      </c>
      <c r="C11" s="50">
        <v>13316</v>
      </c>
      <c r="D11" s="51">
        <v>8136802</v>
      </c>
      <c r="E11" s="52" t="s">
        <v>1137</v>
      </c>
      <c r="F11" s="50">
        <v>2246095</v>
      </c>
      <c r="G11" s="52" t="s">
        <v>1138</v>
      </c>
      <c r="H11" s="50">
        <v>129</v>
      </c>
      <c r="I11" s="50">
        <v>481</v>
      </c>
      <c r="J11" s="51" t="s">
        <v>1139</v>
      </c>
      <c r="K11" s="50" t="s">
        <v>1139</v>
      </c>
      <c r="L11" s="50" t="s">
        <v>1139</v>
      </c>
      <c r="M11" s="50" t="s">
        <v>1139</v>
      </c>
      <c r="N11" s="50" t="s">
        <v>1139</v>
      </c>
      <c r="O11" s="50" t="s">
        <v>1139</v>
      </c>
      <c r="P11" s="50" t="s">
        <v>1139</v>
      </c>
      <c r="Q11" s="50" t="s">
        <v>1139</v>
      </c>
      <c r="R11" s="50" t="s">
        <v>1139</v>
      </c>
      <c r="S11" s="50" t="s">
        <v>1139</v>
      </c>
      <c r="T11" s="50" t="s">
        <v>1139</v>
      </c>
      <c r="U11" s="50">
        <v>6</v>
      </c>
      <c r="V11" s="50">
        <v>60</v>
      </c>
      <c r="W11" s="50">
        <v>6000</v>
      </c>
      <c r="X11" s="50">
        <v>4000</v>
      </c>
      <c r="Y11" s="50">
        <v>29713</v>
      </c>
      <c r="Z11" s="50">
        <v>2</v>
      </c>
      <c r="AA11" s="50" t="s">
        <v>1148</v>
      </c>
      <c r="AB11" s="50"/>
      <c r="AC11" s="53"/>
    </row>
    <row r="12" spans="1:29" ht="14.25" customHeight="1" x14ac:dyDescent="0.35">
      <c r="A12" s="44" t="s">
        <v>1143</v>
      </c>
      <c r="B12" s="45">
        <v>7082023</v>
      </c>
      <c r="C12" s="45">
        <v>31841</v>
      </c>
      <c r="D12" s="46">
        <v>8148196</v>
      </c>
      <c r="E12" s="47" t="s">
        <v>1137</v>
      </c>
      <c r="F12" s="45">
        <v>2402543</v>
      </c>
      <c r="G12" s="47" t="s">
        <v>1138</v>
      </c>
      <c r="H12" s="45">
        <v>58</v>
      </c>
      <c r="I12" s="45">
        <v>499</v>
      </c>
      <c r="J12" s="46" t="s">
        <v>1139</v>
      </c>
      <c r="K12" s="45" t="s">
        <v>1139</v>
      </c>
      <c r="L12" s="45" t="s">
        <v>1139</v>
      </c>
      <c r="M12" s="45" t="s">
        <v>1139</v>
      </c>
      <c r="N12" s="45" t="s">
        <v>1139</v>
      </c>
      <c r="O12" s="45" t="s">
        <v>1139</v>
      </c>
      <c r="P12" s="45" t="s">
        <v>1139</v>
      </c>
      <c r="Q12" s="45" t="s">
        <v>1139</v>
      </c>
      <c r="R12" s="45" t="s">
        <v>1139</v>
      </c>
      <c r="S12" s="45" t="s">
        <v>1139</v>
      </c>
      <c r="T12" s="45" t="s">
        <v>1139</v>
      </c>
      <c r="U12" s="45">
        <v>7</v>
      </c>
      <c r="V12" s="45">
        <v>60</v>
      </c>
      <c r="W12" s="45">
        <v>6000</v>
      </c>
      <c r="X12" s="45">
        <v>4000</v>
      </c>
      <c r="Y12" s="45">
        <v>26790</v>
      </c>
      <c r="Z12" s="45">
        <v>2</v>
      </c>
      <c r="AA12" s="45" t="s">
        <v>1149</v>
      </c>
      <c r="AB12" s="45"/>
      <c r="AC12" s="48"/>
    </row>
    <row r="13" spans="1:29" ht="14.25" customHeight="1" x14ac:dyDescent="0.35">
      <c r="A13" s="49" t="s">
        <v>1143</v>
      </c>
      <c r="B13" s="50">
        <v>7082023</v>
      </c>
      <c r="C13" s="50">
        <v>50430</v>
      </c>
      <c r="D13" s="51">
        <v>8155878</v>
      </c>
      <c r="E13" s="52" t="s">
        <v>1137</v>
      </c>
      <c r="F13" s="50">
        <v>2446401</v>
      </c>
      <c r="G13" s="52" t="s">
        <v>1138</v>
      </c>
      <c r="H13" s="50">
        <v>65</v>
      </c>
      <c r="I13" s="50">
        <v>418</v>
      </c>
      <c r="J13" s="51" t="s">
        <v>1139</v>
      </c>
      <c r="K13" s="50" t="s">
        <v>1139</v>
      </c>
      <c r="L13" s="50" t="s">
        <v>1139</v>
      </c>
      <c r="M13" s="50" t="s">
        <v>1139</v>
      </c>
      <c r="N13" s="50" t="s">
        <v>1139</v>
      </c>
      <c r="O13" s="50" t="s">
        <v>1139</v>
      </c>
      <c r="P13" s="50" t="s">
        <v>1139</v>
      </c>
      <c r="Q13" s="50" t="s">
        <v>1139</v>
      </c>
      <c r="R13" s="50" t="s">
        <v>1139</v>
      </c>
      <c r="S13" s="50" t="s">
        <v>1139</v>
      </c>
      <c r="T13" s="50" t="s">
        <v>1139</v>
      </c>
      <c r="U13" s="50">
        <v>8</v>
      </c>
      <c r="V13" s="50">
        <v>60</v>
      </c>
      <c r="W13" s="50">
        <v>6000</v>
      </c>
      <c r="X13" s="50">
        <v>4000</v>
      </c>
      <c r="Y13" s="50">
        <v>21268</v>
      </c>
      <c r="Z13" s="50">
        <v>2</v>
      </c>
      <c r="AA13" s="50" t="s">
        <v>1150</v>
      </c>
      <c r="AB13" s="50"/>
      <c r="AC13" s="53"/>
    </row>
    <row r="14" spans="1:29" ht="14.25" customHeight="1" x14ac:dyDescent="0.35">
      <c r="A14" s="44" t="s">
        <v>1151</v>
      </c>
      <c r="B14" s="45">
        <v>7082023</v>
      </c>
      <c r="C14" s="45">
        <v>93750</v>
      </c>
      <c r="D14" s="46">
        <v>8213301</v>
      </c>
      <c r="E14" s="47" t="s">
        <v>1137</v>
      </c>
      <c r="F14" s="45">
        <v>2559276</v>
      </c>
      <c r="G14" s="47" t="s">
        <v>1138</v>
      </c>
      <c r="H14" s="45">
        <v>70</v>
      </c>
      <c r="I14" s="45">
        <v>286</v>
      </c>
      <c r="J14" s="46" t="s">
        <v>1139</v>
      </c>
      <c r="K14" s="45" t="s">
        <v>1139</v>
      </c>
      <c r="L14" s="45" t="s">
        <v>1139</v>
      </c>
      <c r="M14" s="45" t="s">
        <v>1139</v>
      </c>
      <c r="N14" s="45" t="s">
        <v>1139</v>
      </c>
      <c r="O14" s="45" t="s">
        <v>1139</v>
      </c>
      <c r="P14" s="45" t="s">
        <v>1139</v>
      </c>
      <c r="Q14" s="45" t="s">
        <v>1139</v>
      </c>
      <c r="R14" s="45" t="s">
        <v>1139</v>
      </c>
      <c r="S14" s="45" t="s">
        <v>1139</v>
      </c>
      <c r="T14" s="45" t="s">
        <v>1139</v>
      </c>
      <c r="U14" s="45">
        <v>2</v>
      </c>
      <c r="V14" s="45">
        <v>60</v>
      </c>
      <c r="W14" s="45">
        <v>6000</v>
      </c>
      <c r="X14" s="45">
        <v>4000</v>
      </c>
      <c r="Y14" s="45">
        <v>21268</v>
      </c>
      <c r="Z14" s="45">
        <v>1</v>
      </c>
      <c r="AA14" s="45"/>
      <c r="AB14" s="45"/>
      <c r="AC14" s="48"/>
    </row>
    <row r="15" spans="1:29" ht="14.25" customHeight="1" x14ac:dyDescent="0.35">
      <c r="A15" s="49" t="s">
        <v>1152</v>
      </c>
      <c r="B15" s="50">
        <v>7082023</v>
      </c>
      <c r="C15" s="50">
        <v>95358</v>
      </c>
      <c r="D15" s="51">
        <v>8214490</v>
      </c>
      <c r="E15" s="52" t="s">
        <v>1137</v>
      </c>
      <c r="F15" s="50">
        <v>2605812</v>
      </c>
      <c r="G15" s="52" t="s">
        <v>1138</v>
      </c>
      <c r="H15" s="50">
        <v>74</v>
      </c>
      <c r="I15" s="50">
        <v>368</v>
      </c>
      <c r="J15" s="51" t="s">
        <v>1139</v>
      </c>
      <c r="K15" s="50" t="s">
        <v>1139</v>
      </c>
      <c r="L15" s="50" t="s">
        <v>1139</v>
      </c>
      <c r="M15" s="50" t="s">
        <v>1139</v>
      </c>
      <c r="N15" s="50" t="s">
        <v>1139</v>
      </c>
      <c r="O15" s="50" t="s">
        <v>1139</v>
      </c>
      <c r="P15" s="50" t="s">
        <v>1139</v>
      </c>
      <c r="Q15" s="50" t="s">
        <v>1139</v>
      </c>
      <c r="R15" s="50" t="s">
        <v>1139</v>
      </c>
      <c r="S15" s="50" t="s">
        <v>1139</v>
      </c>
      <c r="T15" s="50" t="s">
        <v>1139</v>
      </c>
      <c r="U15" s="50">
        <v>1</v>
      </c>
      <c r="V15" s="50">
        <v>60</v>
      </c>
      <c r="W15" s="50">
        <v>5828</v>
      </c>
      <c r="X15" s="50">
        <v>4000</v>
      </c>
      <c r="Y15" s="50">
        <v>40023</v>
      </c>
      <c r="Z15" s="50">
        <v>0</v>
      </c>
      <c r="AA15" s="50" t="s">
        <v>1153</v>
      </c>
      <c r="AB15" s="50"/>
      <c r="AC15" s="53"/>
    </row>
    <row r="16" spans="1:29" ht="14.25" customHeight="1" x14ac:dyDescent="0.35">
      <c r="A16" s="44" t="s">
        <v>1152</v>
      </c>
      <c r="B16" s="45">
        <v>7082023</v>
      </c>
      <c r="C16" s="45">
        <v>113544</v>
      </c>
      <c r="D16" s="46">
        <v>8222221</v>
      </c>
      <c r="E16" s="47" t="s">
        <v>1137</v>
      </c>
      <c r="F16" s="45">
        <v>2635222</v>
      </c>
      <c r="G16" s="47" t="s">
        <v>1138</v>
      </c>
      <c r="H16" s="45">
        <v>61</v>
      </c>
      <c r="I16" s="45">
        <v>66</v>
      </c>
      <c r="J16" s="46" t="s">
        <v>1139</v>
      </c>
      <c r="K16" s="45" t="s">
        <v>1139</v>
      </c>
      <c r="L16" s="45" t="s">
        <v>1139</v>
      </c>
      <c r="M16" s="45" t="s">
        <v>1139</v>
      </c>
      <c r="N16" s="45" t="s">
        <v>1139</v>
      </c>
      <c r="O16" s="45" t="s">
        <v>1139</v>
      </c>
      <c r="P16" s="45" t="s">
        <v>1139</v>
      </c>
      <c r="Q16" s="45" t="s">
        <v>1139</v>
      </c>
      <c r="R16" s="45" t="s">
        <v>1139</v>
      </c>
      <c r="S16" s="45" t="s">
        <v>1139</v>
      </c>
      <c r="T16" s="45" t="s">
        <v>1139</v>
      </c>
      <c r="U16" s="45">
        <v>2</v>
      </c>
      <c r="V16" s="45">
        <v>60</v>
      </c>
      <c r="W16" s="45">
        <v>39</v>
      </c>
      <c r="X16" s="45">
        <v>4000</v>
      </c>
      <c r="Y16" s="45">
        <v>-638</v>
      </c>
      <c r="Z16" s="45">
        <v>1</v>
      </c>
      <c r="AA16" s="45"/>
      <c r="AB16" s="45"/>
      <c r="AC16" s="48"/>
    </row>
    <row r="17" spans="1:29" ht="14.25" customHeight="1" x14ac:dyDescent="0.35">
      <c r="A17" s="49" t="s">
        <v>1154</v>
      </c>
      <c r="B17" s="50">
        <v>7082023</v>
      </c>
      <c r="C17" s="50">
        <v>233544</v>
      </c>
      <c r="D17" s="51">
        <v>8312846</v>
      </c>
      <c r="E17" s="52" t="s">
        <v>1137</v>
      </c>
      <c r="F17" s="50">
        <v>2853145</v>
      </c>
      <c r="G17" s="52" t="s">
        <v>1138</v>
      </c>
      <c r="H17" s="50">
        <v>51</v>
      </c>
      <c r="I17" s="50">
        <v>621</v>
      </c>
      <c r="J17" s="51" t="s">
        <v>1139</v>
      </c>
      <c r="K17" s="50" t="s">
        <v>1139</v>
      </c>
      <c r="L17" s="50" t="s">
        <v>1139</v>
      </c>
      <c r="M17" s="50" t="s">
        <v>1139</v>
      </c>
      <c r="N17" s="50" t="s">
        <v>1139</v>
      </c>
      <c r="O17" s="50" t="s">
        <v>1139</v>
      </c>
      <c r="P17" s="50" t="s">
        <v>1139</v>
      </c>
      <c r="Q17" s="50" t="s">
        <v>1139</v>
      </c>
      <c r="R17" s="50" t="s">
        <v>1139</v>
      </c>
      <c r="S17" s="50" t="s">
        <v>1139</v>
      </c>
      <c r="T17" s="50" t="s">
        <v>1139</v>
      </c>
      <c r="U17" s="50">
        <v>2</v>
      </c>
      <c r="V17" s="50">
        <v>60</v>
      </c>
      <c r="W17" s="50">
        <v>7200</v>
      </c>
      <c r="X17" s="50">
        <v>4000</v>
      </c>
      <c r="Y17" s="50">
        <v>29579</v>
      </c>
      <c r="Z17" s="50">
        <v>2</v>
      </c>
      <c r="AA17" s="50" t="s">
        <v>1155</v>
      </c>
      <c r="AB17" s="50"/>
      <c r="AC17" s="53"/>
    </row>
    <row r="18" spans="1:29" ht="14.25" customHeight="1" x14ac:dyDescent="0.35">
      <c r="A18" s="44" t="s">
        <v>1154</v>
      </c>
      <c r="B18" s="45">
        <v>8082023</v>
      </c>
      <c r="C18" s="45">
        <v>113545</v>
      </c>
      <c r="D18" s="46">
        <v>8404102</v>
      </c>
      <c r="E18" s="47" t="s">
        <v>1137</v>
      </c>
      <c r="F18" s="45">
        <v>3115705</v>
      </c>
      <c r="G18" s="47" t="s">
        <v>1138</v>
      </c>
      <c r="H18" s="45">
        <v>5</v>
      </c>
      <c r="I18" s="45">
        <v>1395</v>
      </c>
      <c r="J18" s="46" t="s">
        <v>1139</v>
      </c>
      <c r="K18" s="45" t="s">
        <v>1139</v>
      </c>
      <c r="L18" s="45" t="s">
        <v>1139</v>
      </c>
      <c r="M18" s="45" t="s">
        <v>1139</v>
      </c>
      <c r="N18" s="45" t="s">
        <v>1139</v>
      </c>
      <c r="O18" s="45" t="s">
        <v>1139</v>
      </c>
      <c r="P18" s="45" t="s">
        <v>1139</v>
      </c>
      <c r="Q18" s="45" t="s">
        <v>1139</v>
      </c>
      <c r="R18" s="45" t="s">
        <v>1139</v>
      </c>
      <c r="S18" s="45" t="s">
        <v>1139</v>
      </c>
      <c r="T18" s="45" t="s">
        <v>1139</v>
      </c>
      <c r="U18" s="45">
        <v>3</v>
      </c>
      <c r="V18" s="45">
        <v>60</v>
      </c>
      <c r="W18" s="45">
        <v>7200</v>
      </c>
      <c r="X18" s="45">
        <v>4000</v>
      </c>
      <c r="Y18" s="45">
        <v>24752</v>
      </c>
      <c r="Z18" s="45">
        <v>2</v>
      </c>
      <c r="AA18" s="45" t="s">
        <v>1156</v>
      </c>
      <c r="AB18" s="45"/>
      <c r="AC18" s="48"/>
    </row>
    <row r="19" spans="1:29" ht="14.25" customHeight="1" x14ac:dyDescent="0.35">
      <c r="A19" s="49" t="s">
        <v>1154</v>
      </c>
      <c r="B19" s="50">
        <v>8082023</v>
      </c>
      <c r="C19" s="50">
        <v>233546</v>
      </c>
      <c r="D19" s="51">
        <v>8401945</v>
      </c>
      <c r="E19" s="52" t="s">
        <v>1137</v>
      </c>
      <c r="F19" s="50">
        <v>3123493</v>
      </c>
      <c r="G19" s="52" t="s">
        <v>1138</v>
      </c>
      <c r="H19" s="50">
        <v>6</v>
      </c>
      <c r="I19" s="50">
        <v>1345</v>
      </c>
      <c r="J19" s="51" t="s">
        <v>1139</v>
      </c>
      <c r="K19" s="50" t="s">
        <v>1139</v>
      </c>
      <c r="L19" s="50" t="s">
        <v>1139</v>
      </c>
      <c r="M19" s="50" t="s">
        <v>1139</v>
      </c>
      <c r="N19" s="50" t="s">
        <v>1139</v>
      </c>
      <c r="O19" s="50" t="s">
        <v>1139</v>
      </c>
      <c r="P19" s="50" t="s">
        <v>1139</v>
      </c>
      <c r="Q19" s="50" t="s">
        <v>1139</v>
      </c>
      <c r="R19" s="50" t="s">
        <v>1139</v>
      </c>
      <c r="S19" s="50" t="s">
        <v>1139</v>
      </c>
      <c r="T19" s="50" t="s">
        <v>1139</v>
      </c>
      <c r="U19" s="50">
        <v>4</v>
      </c>
      <c r="V19" s="50">
        <v>60</v>
      </c>
      <c r="W19" s="50">
        <v>7200</v>
      </c>
      <c r="X19" s="50">
        <v>4000</v>
      </c>
      <c r="Y19" s="50">
        <v>25816</v>
      </c>
      <c r="Z19" s="50">
        <v>2</v>
      </c>
      <c r="AA19" s="50" t="s">
        <v>1157</v>
      </c>
      <c r="AB19" s="50"/>
      <c r="AC19" s="53"/>
    </row>
    <row r="20" spans="1:29" ht="14.25" customHeight="1" x14ac:dyDescent="0.35">
      <c r="A20" s="44" t="s">
        <v>1154</v>
      </c>
      <c r="B20" s="45">
        <v>9082023</v>
      </c>
      <c r="C20" s="45">
        <v>113546</v>
      </c>
      <c r="D20" s="46">
        <v>8400177</v>
      </c>
      <c r="E20" s="47" t="s">
        <v>1137</v>
      </c>
      <c r="F20" s="45">
        <v>3201798</v>
      </c>
      <c r="G20" s="47" t="s">
        <v>1138</v>
      </c>
      <c r="H20" s="45">
        <v>7</v>
      </c>
      <c r="I20" s="45">
        <v>1453</v>
      </c>
      <c r="J20" s="46" t="s">
        <v>1139</v>
      </c>
      <c r="K20" s="45" t="s">
        <v>1139</v>
      </c>
      <c r="L20" s="45" t="s">
        <v>1139</v>
      </c>
      <c r="M20" s="45" t="s">
        <v>1139</v>
      </c>
      <c r="N20" s="45" t="s">
        <v>1139</v>
      </c>
      <c r="O20" s="45" t="s">
        <v>1139</v>
      </c>
      <c r="P20" s="45" t="s">
        <v>1139</v>
      </c>
      <c r="Q20" s="45" t="s">
        <v>1139</v>
      </c>
      <c r="R20" s="45" t="s">
        <v>1139</v>
      </c>
      <c r="S20" s="45" t="s">
        <v>1139</v>
      </c>
      <c r="T20" s="45" t="s">
        <v>1139</v>
      </c>
      <c r="U20" s="45">
        <v>5</v>
      </c>
      <c r="V20" s="45">
        <v>60</v>
      </c>
      <c r="W20" s="45">
        <v>4148</v>
      </c>
      <c r="X20" s="45">
        <v>4000</v>
      </c>
      <c r="Y20" s="45">
        <v>40012</v>
      </c>
      <c r="Z20" s="45">
        <v>0</v>
      </c>
      <c r="AA20" s="45" t="s">
        <v>1158</v>
      </c>
      <c r="AB20" s="45"/>
      <c r="AC20" s="48"/>
    </row>
    <row r="21" spans="1:29" ht="14.25" customHeight="1" x14ac:dyDescent="0.35">
      <c r="A21" s="49" t="s">
        <v>1154</v>
      </c>
      <c r="B21" s="50">
        <v>9082023</v>
      </c>
      <c r="C21" s="50">
        <v>233547</v>
      </c>
      <c r="D21" s="51">
        <v>8400232</v>
      </c>
      <c r="E21" s="52" t="s">
        <v>1137</v>
      </c>
      <c r="F21" s="50">
        <v>3201000</v>
      </c>
      <c r="G21" s="52" t="s">
        <v>1138</v>
      </c>
      <c r="H21" s="50">
        <v>9</v>
      </c>
      <c r="I21" s="50">
        <v>1528</v>
      </c>
      <c r="J21" s="51" t="s">
        <v>1139</v>
      </c>
      <c r="K21" s="50" t="s">
        <v>1139</v>
      </c>
      <c r="L21" s="50" t="s">
        <v>1139</v>
      </c>
      <c r="M21" s="50" t="s">
        <v>1139</v>
      </c>
      <c r="N21" s="50" t="s">
        <v>1139</v>
      </c>
      <c r="O21" s="50" t="s">
        <v>1139</v>
      </c>
      <c r="P21" s="50" t="s">
        <v>1139</v>
      </c>
      <c r="Q21" s="50" t="s">
        <v>1139</v>
      </c>
      <c r="R21" s="50" t="s">
        <v>1139</v>
      </c>
      <c r="S21" s="50" t="s">
        <v>1139</v>
      </c>
      <c r="T21" s="50" t="s">
        <v>1139</v>
      </c>
      <c r="U21" s="50">
        <v>6</v>
      </c>
      <c r="V21" s="50">
        <v>60</v>
      </c>
      <c r="W21" s="50">
        <v>4010</v>
      </c>
      <c r="X21" s="50">
        <v>4000</v>
      </c>
      <c r="Y21" s="50">
        <v>40023</v>
      </c>
      <c r="Z21" s="50">
        <v>0</v>
      </c>
      <c r="AA21" s="50" t="s">
        <v>1159</v>
      </c>
      <c r="AB21" s="50"/>
      <c r="AC21" s="53"/>
    </row>
    <row r="22" spans="1:29" ht="14.25" customHeight="1" x14ac:dyDescent="0.35">
      <c r="A22" s="44" t="s">
        <v>1154</v>
      </c>
      <c r="B22" s="45">
        <v>10082023</v>
      </c>
      <c r="C22" s="45">
        <v>113548</v>
      </c>
      <c r="D22" s="46">
        <v>8354459</v>
      </c>
      <c r="E22" s="47" t="s">
        <v>1137</v>
      </c>
      <c r="F22" s="45">
        <v>3305288</v>
      </c>
      <c r="G22" s="47" t="s">
        <v>1138</v>
      </c>
      <c r="H22" s="45">
        <v>8</v>
      </c>
      <c r="I22" s="45">
        <v>1206</v>
      </c>
      <c r="J22" s="46" t="s">
        <v>1139</v>
      </c>
      <c r="K22" s="45" t="s">
        <v>1139</v>
      </c>
      <c r="L22" s="45" t="s">
        <v>1139</v>
      </c>
      <c r="M22" s="45" t="s">
        <v>1139</v>
      </c>
      <c r="N22" s="45" t="s">
        <v>1139</v>
      </c>
      <c r="O22" s="45" t="s">
        <v>1139</v>
      </c>
      <c r="P22" s="45" t="s">
        <v>1139</v>
      </c>
      <c r="Q22" s="45" t="s">
        <v>1139</v>
      </c>
      <c r="R22" s="45" t="s">
        <v>1139</v>
      </c>
      <c r="S22" s="45" t="s">
        <v>1139</v>
      </c>
      <c r="T22" s="45" t="s">
        <v>1139</v>
      </c>
      <c r="U22" s="45">
        <v>7</v>
      </c>
      <c r="V22" s="45">
        <v>60</v>
      </c>
      <c r="W22" s="45">
        <v>3446</v>
      </c>
      <c r="X22" s="45">
        <v>4000</v>
      </c>
      <c r="Y22" s="45">
        <v>40012</v>
      </c>
      <c r="Z22" s="45">
        <v>0</v>
      </c>
      <c r="AA22" s="45" t="s">
        <v>1160</v>
      </c>
      <c r="AB22" s="45"/>
      <c r="AC22" s="48"/>
    </row>
    <row r="23" spans="1:29" ht="14.25" customHeight="1" x14ac:dyDescent="0.35">
      <c r="A23" s="49" t="s">
        <v>1154</v>
      </c>
      <c r="B23" s="50">
        <v>11082023</v>
      </c>
      <c r="C23" s="50">
        <v>141655</v>
      </c>
      <c r="D23" s="51">
        <v>8353822</v>
      </c>
      <c r="E23" s="52" t="s">
        <v>1137</v>
      </c>
      <c r="F23" s="50">
        <v>3312252</v>
      </c>
      <c r="G23" s="52" t="s">
        <v>1138</v>
      </c>
      <c r="H23" s="50">
        <v>11</v>
      </c>
      <c r="I23" s="50">
        <v>2022</v>
      </c>
      <c r="J23" s="51" t="s">
        <v>1139</v>
      </c>
      <c r="K23" s="50" t="s">
        <v>1139</v>
      </c>
      <c r="L23" s="50" t="s">
        <v>1139</v>
      </c>
      <c r="M23" s="50" t="s">
        <v>1139</v>
      </c>
      <c r="N23" s="50" t="s">
        <v>1139</v>
      </c>
      <c r="O23" s="50" t="s">
        <v>1139</v>
      </c>
      <c r="P23" s="50" t="s">
        <v>1139</v>
      </c>
      <c r="Q23" s="50" t="s">
        <v>1139</v>
      </c>
      <c r="R23" s="50" t="s">
        <v>1139</v>
      </c>
      <c r="S23" s="50" t="s">
        <v>1139</v>
      </c>
      <c r="T23" s="50" t="s">
        <v>1139</v>
      </c>
      <c r="U23" s="50">
        <v>8</v>
      </c>
      <c r="V23" s="50">
        <v>60</v>
      </c>
      <c r="W23" s="50">
        <v>566</v>
      </c>
      <c r="X23" s="50">
        <v>4000</v>
      </c>
      <c r="Y23" s="50">
        <v>40090</v>
      </c>
      <c r="Z23" s="50">
        <v>0</v>
      </c>
      <c r="AA23" s="50" t="s">
        <v>1161</v>
      </c>
      <c r="AB23" s="50"/>
      <c r="AC23" s="53"/>
    </row>
    <row r="24" spans="1:29" ht="14.25" customHeight="1" x14ac:dyDescent="0.35">
      <c r="A24" s="44" t="s">
        <v>1162</v>
      </c>
      <c r="B24" s="45">
        <v>12082023</v>
      </c>
      <c r="C24" s="45">
        <v>204345</v>
      </c>
      <c r="D24" s="46">
        <v>8415039</v>
      </c>
      <c r="E24" s="47" t="s">
        <v>1137</v>
      </c>
      <c r="F24" s="45">
        <v>3515418</v>
      </c>
      <c r="G24" s="47" t="s">
        <v>1138</v>
      </c>
      <c r="H24" s="45">
        <v>71</v>
      </c>
      <c r="I24" s="45">
        <v>537</v>
      </c>
      <c r="J24" s="46" t="s">
        <v>1139</v>
      </c>
      <c r="K24" s="45" t="s">
        <v>1139</v>
      </c>
      <c r="L24" s="45" t="s">
        <v>1139</v>
      </c>
      <c r="M24" s="45" t="s">
        <v>1139</v>
      </c>
      <c r="N24" s="45" t="s">
        <v>1139</v>
      </c>
      <c r="O24" s="45" t="s">
        <v>1139</v>
      </c>
      <c r="P24" s="45" t="s">
        <v>1139</v>
      </c>
      <c r="Q24" s="45" t="s">
        <v>1139</v>
      </c>
      <c r="R24" s="45" t="s">
        <v>1139</v>
      </c>
      <c r="S24" s="45" t="s">
        <v>1139</v>
      </c>
      <c r="T24" s="45" t="s">
        <v>1139</v>
      </c>
      <c r="U24" s="45">
        <v>1</v>
      </c>
      <c r="V24" s="45">
        <v>90</v>
      </c>
      <c r="W24" s="45">
        <v>5387</v>
      </c>
      <c r="X24" s="45">
        <v>4000</v>
      </c>
      <c r="Y24" s="45">
        <v>40045</v>
      </c>
      <c r="Z24" s="45">
        <v>0</v>
      </c>
      <c r="AA24" s="45" t="s">
        <v>1163</v>
      </c>
      <c r="AB24" s="45"/>
      <c r="AC24" s="48"/>
    </row>
    <row r="25" spans="1:29" ht="14.25" customHeight="1" x14ac:dyDescent="0.35">
      <c r="A25" s="49" t="s">
        <v>1162</v>
      </c>
      <c r="B25" s="50">
        <v>13082023</v>
      </c>
      <c r="C25" s="50">
        <v>84346</v>
      </c>
      <c r="D25" s="51">
        <v>8440536</v>
      </c>
      <c r="E25" s="52" t="s">
        <v>1137</v>
      </c>
      <c r="F25" s="50">
        <v>4005684</v>
      </c>
      <c r="G25" s="52" t="s">
        <v>1138</v>
      </c>
      <c r="H25" s="50">
        <v>71</v>
      </c>
      <c r="I25" s="50">
        <v>491</v>
      </c>
      <c r="J25" s="51" t="s">
        <v>1139</v>
      </c>
      <c r="K25" s="50" t="s">
        <v>1139</v>
      </c>
      <c r="L25" s="50" t="s">
        <v>1139</v>
      </c>
      <c r="M25" s="50" t="s">
        <v>1139</v>
      </c>
      <c r="N25" s="50" t="s">
        <v>1139</v>
      </c>
      <c r="O25" s="50" t="s">
        <v>1139</v>
      </c>
      <c r="P25" s="50" t="s">
        <v>1139</v>
      </c>
      <c r="Q25" s="50" t="s">
        <v>1139</v>
      </c>
      <c r="R25" s="50" t="s">
        <v>1139</v>
      </c>
      <c r="S25" s="50" t="s">
        <v>1139</v>
      </c>
      <c r="T25" s="50" t="s">
        <v>1139</v>
      </c>
      <c r="U25" s="50">
        <v>2</v>
      </c>
      <c r="V25" s="50">
        <v>90</v>
      </c>
      <c r="W25" s="50">
        <v>4476</v>
      </c>
      <c r="X25" s="50">
        <v>4000</v>
      </c>
      <c r="Y25" s="50">
        <v>40012</v>
      </c>
      <c r="Z25" s="50">
        <v>0</v>
      </c>
      <c r="AA25" s="50" t="s">
        <v>1164</v>
      </c>
      <c r="AB25" s="50"/>
      <c r="AC25" s="53"/>
    </row>
    <row r="26" spans="1:29" ht="14.25" customHeight="1" x14ac:dyDescent="0.35">
      <c r="A26" s="44" t="s">
        <v>1162</v>
      </c>
      <c r="B26" s="45">
        <v>13082023</v>
      </c>
      <c r="C26" s="45">
        <v>204347</v>
      </c>
      <c r="D26" s="46">
        <v>8515224</v>
      </c>
      <c r="E26" s="47" t="s">
        <v>1137</v>
      </c>
      <c r="F26" s="45">
        <v>5011496</v>
      </c>
      <c r="G26" s="47" t="s">
        <v>1138</v>
      </c>
      <c r="H26" s="45">
        <v>68</v>
      </c>
      <c r="I26" s="45">
        <v>987</v>
      </c>
      <c r="J26" s="46" t="s">
        <v>1139</v>
      </c>
      <c r="K26" s="45" t="s">
        <v>1139</v>
      </c>
      <c r="L26" s="45" t="s">
        <v>1139</v>
      </c>
      <c r="M26" s="45" t="s">
        <v>1139</v>
      </c>
      <c r="N26" s="45" t="s">
        <v>1139</v>
      </c>
      <c r="O26" s="45" t="s">
        <v>1139</v>
      </c>
      <c r="P26" s="45" t="s">
        <v>1139</v>
      </c>
      <c r="Q26" s="45" t="s">
        <v>1139</v>
      </c>
      <c r="R26" s="45" t="s">
        <v>1139</v>
      </c>
      <c r="S26" s="45" t="s">
        <v>1139</v>
      </c>
      <c r="T26" s="45" t="s">
        <v>1139</v>
      </c>
      <c r="U26" s="45">
        <v>3</v>
      </c>
      <c r="V26" s="45">
        <v>90</v>
      </c>
      <c r="W26" s="45">
        <v>7200</v>
      </c>
      <c r="X26" s="45">
        <v>4000</v>
      </c>
      <c r="Y26" s="45">
        <v>34619</v>
      </c>
      <c r="Z26" s="45">
        <v>2</v>
      </c>
      <c r="AA26" s="45" t="s">
        <v>1165</v>
      </c>
      <c r="AB26" s="45"/>
      <c r="AC26" s="48"/>
    </row>
    <row r="27" spans="1:29" ht="14.25" customHeight="1" x14ac:dyDescent="0.35">
      <c r="A27" s="49" t="s">
        <v>1162</v>
      </c>
      <c r="B27" s="50">
        <v>14082023</v>
      </c>
      <c r="C27" s="50">
        <v>84347</v>
      </c>
      <c r="D27" s="51">
        <v>8520608</v>
      </c>
      <c r="E27" s="52" t="s">
        <v>1137</v>
      </c>
      <c r="F27" s="50">
        <v>5952423</v>
      </c>
      <c r="G27" s="52" t="s">
        <v>1138</v>
      </c>
      <c r="H27" s="50">
        <v>4</v>
      </c>
      <c r="I27" s="50">
        <v>2131</v>
      </c>
      <c r="J27" s="51" t="s">
        <v>1139</v>
      </c>
      <c r="K27" s="50" t="s">
        <v>1139</v>
      </c>
      <c r="L27" s="50" t="s">
        <v>1139</v>
      </c>
      <c r="M27" s="50" t="s">
        <v>1139</v>
      </c>
      <c r="N27" s="50" t="s">
        <v>1139</v>
      </c>
      <c r="O27" s="50" t="s">
        <v>1139</v>
      </c>
      <c r="P27" s="50" t="s">
        <v>1139</v>
      </c>
      <c r="Q27" s="50" t="s">
        <v>1139</v>
      </c>
      <c r="R27" s="50" t="s">
        <v>1139</v>
      </c>
      <c r="S27" s="50" t="s">
        <v>1139</v>
      </c>
      <c r="T27" s="50" t="s">
        <v>1139</v>
      </c>
      <c r="U27" s="50">
        <v>4</v>
      </c>
      <c r="V27" s="50">
        <v>90</v>
      </c>
      <c r="W27" s="50">
        <v>2709</v>
      </c>
      <c r="X27" s="50">
        <v>4000</v>
      </c>
      <c r="Y27" s="50">
        <v>40012</v>
      </c>
      <c r="Z27" s="50">
        <v>0</v>
      </c>
      <c r="AA27" s="50" t="s">
        <v>1166</v>
      </c>
      <c r="AB27" s="50"/>
      <c r="AC27" s="53"/>
    </row>
    <row r="28" spans="1:29" ht="14.25" customHeight="1" x14ac:dyDescent="0.35">
      <c r="A28" s="44" t="s">
        <v>1162</v>
      </c>
      <c r="B28" s="45">
        <v>14082023</v>
      </c>
      <c r="C28" s="45">
        <v>204348</v>
      </c>
      <c r="D28" s="46">
        <v>8514072</v>
      </c>
      <c r="E28" s="47" t="s">
        <v>1137</v>
      </c>
      <c r="F28" s="45">
        <v>7001932</v>
      </c>
      <c r="G28" s="47" t="s">
        <v>1138</v>
      </c>
      <c r="H28" s="45">
        <v>64</v>
      </c>
      <c r="I28" s="45">
        <v>435</v>
      </c>
      <c r="J28" s="46" t="s">
        <v>1139</v>
      </c>
      <c r="K28" s="45" t="s">
        <v>1139</v>
      </c>
      <c r="L28" s="45" t="s">
        <v>1139</v>
      </c>
      <c r="M28" s="45" t="s">
        <v>1139</v>
      </c>
      <c r="N28" s="45" t="s">
        <v>1139</v>
      </c>
      <c r="O28" s="45" t="s">
        <v>1139</v>
      </c>
      <c r="P28" s="45" t="s">
        <v>1139</v>
      </c>
      <c r="Q28" s="45" t="s">
        <v>1139</v>
      </c>
      <c r="R28" s="45" t="s">
        <v>1139</v>
      </c>
      <c r="S28" s="45" t="s">
        <v>1139</v>
      </c>
      <c r="T28" s="45" t="s">
        <v>1139</v>
      </c>
      <c r="U28" s="45">
        <v>5</v>
      </c>
      <c r="V28" s="45">
        <v>90</v>
      </c>
      <c r="W28" s="45">
        <v>4066</v>
      </c>
      <c r="X28" s="45">
        <v>4000</v>
      </c>
      <c r="Y28" s="45">
        <v>40023</v>
      </c>
      <c r="Z28" s="45">
        <v>0</v>
      </c>
      <c r="AA28" s="45" t="s">
        <v>1167</v>
      </c>
      <c r="AB28" s="45"/>
      <c r="AC28" s="48"/>
    </row>
    <row r="29" spans="1:29" ht="14.25" customHeight="1" x14ac:dyDescent="0.35">
      <c r="A29" s="49" t="s">
        <v>1162</v>
      </c>
      <c r="B29" s="50">
        <v>18082023</v>
      </c>
      <c r="C29" s="50">
        <v>94422</v>
      </c>
      <c r="D29" s="51">
        <v>8451478</v>
      </c>
      <c r="E29" s="52" t="s">
        <v>1137</v>
      </c>
      <c r="F29" s="50">
        <v>9628172</v>
      </c>
      <c r="G29" s="52" t="s">
        <v>1138</v>
      </c>
      <c r="H29" s="50">
        <v>40</v>
      </c>
      <c r="I29" s="50">
        <v>2745</v>
      </c>
      <c r="J29" s="51" t="s">
        <v>1139</v>
      </c>
      <c r="K29" s="50" t="s">
        <v>1139</v>
      </c>
      <c r="L29" s="50" t="s">
        <v>1139</v>
      </c>
      <c r="M29" s="50" t="s">
        <v>1139</v>
      </c>
      <c r="N29" s="50" t="s">
        <v>1139</v>
      </c>
      <c r="O29" s="50" t="s">
        <v>1139</v>
      </c>
      <c r="P29" s="50" t="s">
        <v>1139</v>
      </c>
      <c r="Q29" s="50" t="s">
        <v>1139</v>
      </c>
      <c r="R29" s="50" t="s">
        <v>1139</v>
      </c>
      <c r="S29" s="50" t="s">
        <v>1139</v>
      </c>
      <c r="T29" s="50" t="s">
        <v>1139</v>
      </c>
      <c r="U29" s="50">
        <v>6</v>
      </c>
      <c r="V29" s="50">
        <v>90</v>
      </c>
      <c r="W29" s="50">
        <v>4066</v>
      </c>
      <c r="X29" s="50">
        <v>4000</v>
      </c>
      <c r="Y29" s="50">
        <v>40023</v>
      </c>
      <c r="Z29" s="50">
        <v>1</v>
      </c>
      <c r="AA29" s="50"/>
      <c r="AB29" s="50"/>
      <c r="AC29" s="53"/>
    </row>
    <row r="30" spans="1:29" ht="14.25" customHeight="1" x14ac:dyDescent="0.35">
      <c r="A30" s="44" t="s">
        <v>1162</v>
      </c>
      <c r="B30" s="45">
        <v>18082023</v>
      </c>
      <c r="C30" s="45">
        <v>110958</v>
      </c>
      <c r="D30" s="46">
        <v>8451759</v>
      </c>
      <c r="E30" s="47" t="s">
        <v>1137</v>
      </c>
      <c r="F30" s="45">
        <v>9558400</v>
      </c>
      <c r="G30" s="47" t="s">
        <v>1138</v>
      </c>
      <c r="H30" s="45">
        <v>42</v>
      </c>
      <c r="I30" s="45">
        <v>2985</v>
      </c>
      <c r="J30" s="46" t="s">
        <v>1139</v>
      </c>
      <c r="K30" s="45" t="s">
        <v>1139</v>
      </c>
      <c r="L30" s="45" t="s">
        <v>1139</v>
      </c>
      <c r="M30" s="45" t="s">
        <v>1139</v>
      </c>
      <c r="N30" s="45" t="s">
        <v>1139</v>
      </c>
      <c r="O30" s="45" t="s">
        <v>1139</v>
      </c>
      <c r="P30" s="45" t="s">
        <v>1139</v>
      </c>
      <c r="Q30" s="45" t="s">
        <v>1139</v>
      </c>
      <c r="R30" s="45" t="s">
        <v>1139</v>
      </c>
      <c r="S30" s="45" t="s">
        <v>1139</v>
      </c>
      <c r="T30" s="45" t="s">
        <v>1139</v>
      </c>
      <c r="U30" s="45">
        <v>6</v>
      </c>
      <c r="V30" s="45">
        <v>90</v>
      </c>
      <c r="W30" s="45">
        <v>1303</v>
      </c>
      <c r="X30" s="45">
        <v>4000</v>
      </c>
      <c r="Y30" s="45">
        <v>40000</v>
      </c>
      <c r="Z30" s="45">
        <v>0</v>
      </c>
      <c r="AA30" s="45" t="s">
        <v>1168</v>
      </c>
      <c r="AB30" s="45"/>
      <c r="AC30" s="48"/>
    </row>
    <row r="31" spans="1:29" ht="14.25" customHeight="1" x14ac:dyDescent="0.35">
      <c r="A31" s="49" t="s">
        <v>1162</v>
      </c>
      <c r="B31" s="50">
        <v>19082023</v>
      </c>
      <c r="C31" s="50">
        <v>114004</v>
      </c>
      <c r="D31" s="51">
        <v>8445687</v>
      </c>
      <c r="E31" s="52" t="s">
        <v>1137</v>
      </c>
      <c r="F31" s="50">
        <v>10747767</v>
      </c>
      <c r="G31" s="52" t="s">
        <v>1138</v>
      </c>
      <c r="H31" s="50">
        <v>1</v>
      </c>
      <c r="I31" s="50">
        <v>2357</v>
      </c>
      <c r="J31" s="51" t="s">
        <v>1139</v>
      </c>
      <c r="K31" s="50" t="s">
        <v>1139</v>
      </c>
      <c r="L31" s="50" t="s">
        <v>1139</v>
      </c>
      <c r="M31" s="50" t="s">
        <v>1139</v>
      </c>
      <c r="N31" s="50" t="s">
        <v>1139</v>
      </c>
      <c r="O31" s="50" t="s">
        <v>1139</v>
      </c>
      <c r="P31" s="50" t="s">
        <v>1139</v>
      </c>
      <c r="Q31" s="50" t="s">
        <v>1139</v>
      </c>
      <c r="R31" s="50" t="s">
        <v>1139</v>
      </c>
      <c r="S31" s="50" t="s">
        <v>1139</v>
      </c>
      <c r="T31" s="50" t="s">
        <v>1139</v>
      </c>
      <c r="U31" s="50">
        <v>7</v>
      </c>
      <c r="V31" s="50">
        <v>90</v>
      </c>
      <c r="W31" s="50">
        <v>7200</v>
      </c>
      <c r="X31" s="50">
        <v>4000</v>
      </c>
      <c r="Y31" s="50">
        <v>29601</v>
      </c>
      <c r="Z31" s="50">
        <v>2</v>
      </c>
      <c r="AA31" s="50" t="s">
        <v>1169</v>
      </c>
      <c r="AB31" s="50"/>
      <c r="AC31" s="53"/>
    </row>
    <row r="32" spans="1:29" ht="14.25" customHeight="1" x14ac:dyDescent="0.35">
      <c r="A32" s="44" t="s">
        <v>1170</v>
      </c>
      <c r="B32" s="45">
        <v>23082023</v>
      </c>
      <c r="C32" s="45">
        <v>171750</v>
      </c>
      <c r="D32" s="46">
        <v>8319274</v>
      </c>
      <c r="E32" s="47" t="s">
        <v>1137</v>
      </c>
      <c r="F32" s="45">
        <v>12615907</v>
      </c>
      <c r="G32" s="47" t="s">
        <v>1138</v>
      </c>
      <c r="H32" s="45">
        <v>71</v>
      </c>
      <c r="I32" s="45">
        <v>1421</v>
      </c>
      <c r="J32" s="46" t="s">
        <v>1139</v>
      </c>
      <c r="K32" s="45" t="s">
        <v>1139</v>
      </c>
      <c r="L32" s="45" t="s">
        <v>1139</v>
      </c>
      <c r="M32" s="45" t="s">
        <v>1139</v>
      </c>
      <c r="N32" s="45" t="s">
        <v>1139</v>
      </c>
      <c r="O32" s="45" t="s">
        <v>1139</v>
      </c>
      <c r="P32" s="45" t="s">
        <v>1139</v>
      </c>
      <c r="Q32" s="45" t="s">
        <v>1139</v>
      </c>
      <c r="R32" s="45" t="s">
        <v>1139</v>
      </c>
      <c r="S32" s="45" t="s">
        <v>1139</v>
      </c>
      <c r="T32" s="45" t="s">
        <v>1139</v>
      </c>
      <c r="U32" s="45">
        <v>2</v>
      </c>
      <c r="V32" s="45">
        <v>90</v>
      </c>
      <c r="W32" s="45">
        <v>7200</v>
      </c>
      <c r="X32" s="45">
        <v>4000</v>
      </c>
      <c r="Y32" s="45">
        <v>29601</v>
      </c>
      <c r="Z32" s="45">
        <v>1</v>
      </c>
      <c r="AA32" s="45"/>
      <c r="AB32" s="45"/>
      <c r="AC32" s="48"/>
    </row>
    <row r="33" spans="1:29" ht="14.25" customHeight="1" x14ac:dyDescent="0.35">
      <c r="A33" s="49" t="s">
        <v>1170</v>
      </c>
      <c r="B33" s="50">
        <v>23082023</v>
      </c>
      <c r="C33" s="50">
        <v>172107</v>
      </c>
      <c r="D33" s="51">
        <v>8318965</v>
      </c>
      <c r="E33" s="52" t="s">
        <v>1137</v>
      </c>
      <c r="F33" s="50">
        <v>12617908</v>
      </c>
      <c r="G33" s="52" t="s">
        <v>1138</v>
      </c>
      <c r="H33" s="50">
        <v>71</v>
      </c>
      <c r="I33" s="50">
        <v>1436</v>
      </c>
      <c r="J33" s="51" t="s">
        <v>1139</v>
      </c>
      <c r="K33" s="50" t="s">
        <v>1139</v>
      </c>
      <c r="L33" s="50" t="s">
        <v>1139</v>
      </c>
      <c r="M33" s="50" t="s">
        <v>1139</v>
      </c>
      <c r="N33" s="50" t="s">
        <v>1139</v>
      </c>
      <c r="O33" s="50" t="s">
        <v>1139</v>
      </c>
      <c r="P33" s="50" t="s">
        <v>1139</v>
      </c>
      <c r="Q33" s="50" t="s">
        <v>1139</v>
      </c>
      <c r="R33" s="50" t="s">
        <v>1139</v>
      </c>
      <c r="S33" s="50" t="s">
        <v>1139</v>
      </c>
      <c r="T33" s="50" t="s">
        <v>1139</v>
      </c>
      <c r="U33" s="50">
        <v>2</v>
      </c>
      <c r="V33" s="50">
        <v>90</v>
      </c>
      <c r="W33" s="50">
        <v>441</v>
      </c>
      <c r="X33" s="50">
        <v>4000</v>
      </c>
      <c r="Y33" s="50">
        <v>40000</v>
      </c>
      <c r="Z33" s="50">
        <v>0</v>
      </c>
      <c r="AA33" s="50"/>
      <c r="AB33" s="50"/>
      <c r="AC33" s="53"/>
    </row>
    <row r="34" spans="1:29" ht="14.25" customHeight="1" x14ac:dyDescent="0.35">
      <c r="A34" s="44" t="s">
        <v>1171</v>
      </c>
      <c r="B34" s="45">
        <v>23082023</v>
      </c>
      <c r="C34" s="45">
        <v>173545</v>
      </c>
      <c r="D34" s="46">
        <v>8317998</v>
      </c>
      <c r="E34" s="47" t="s">
        <v>1137</v>
      </c>
      <c r="F34" s="45">
        <v>12631453</v>
      </c>
      <c r="G34" s="47" t="s">
        <v>1138</v>
      </c>
      <c r="H34" s="45">
        <v>72</v>
      </c>
      <c r="I34" s="45">
        <v>971</v>
      </c>
      <c r="J34" s="46" t="s">
        <v>1139</v>
      </c>
      <c r="K34" s="45" t="s">
        <v>1139</v>
      </c>
      <c r="L34" s="45" t="s">
        <v>1139</v>
      </c>
      <c r="M34" s="45" t="s">
        <v>1139</v>
      </c>
      <c r="N34" s="45" t="s">
        <v>1139</v>
      </c>
      <c r="O34" s="45" t="s">
        <v>1139</v>
      </c>
      <c r="P34" s="45" t="s">
        <v>1139</v>
      </c>
      <c r="Q34" s="45" t="s">
        <v>1139</v>
      </c>
      <c r="R34" s="45" t="s">
        <v>1139</v>
      </c>
      <c r="S34" s="45" t="s">
        <v>1139</v>
      </c>
      <c r="T34" s="45" t="s">
        <v>1139</v>
      </c>
      <c r="U34" s="45">
        <v>1</v>
      </c>
      <c r="V34" s="45">
        <v>90</v>
      </c>
      <c r="W34" s="45">
        <v>7200</v>
      </c>
      <c r="X34" s="45">
        <v>4000</v>
      </c>
      <c r="Y34" s="45">
        <v>36209</v>
      </c>
      <c r="Z34" s="45">
        <v>2</v>
      </c>
      <c r="AA34" s="45" t="s">
        <v>1172</v>
      </c>
      <c r="AB34" s="45"/>
      <c r="AC34" s="48"/>
    </row>
    <row r="35" spans="1:29" ht="14.25" customHeight="1" x14ac:dyDescent="0.35">
      <c r="A35" s="49" t="s">
        <v>1171</v>
      </c>
      <c r="B35" s="50">
        <v>24082023</v>
      </c>
      <c r="C35" s="50">
        <v>53546</v>
      </c>
      <c r="D35" s="51">
        <v>8253997</v>
      </c>
      <c r="E35" s="52" t="s">
        <v>1137</v>
      </c>
      <c r="F35" s="50">
        <v>12959774</v>
      </c>
      <c r="G35" s="52" t="s">
        <v>1138</v>
      </c>
      <c r="H35" s="50">
        <v>1</v>
      </c>
      <c r="I35" s="50">
        <v>2991</v>
      </c>
      <c r="J35" s="51" t="s">
        <v>1139</v>
      </c>
      <c r="K35" s="50" t="s">
        <v>1139</v>
      </c>
      <c r="L35" s="50" t="s">
        <v>1139</v>
      </c>
      <c r="M35" s="50" t="s">
        <v>1139</v>
      </c>
      <c r="N35" s="50" t="s">
        <v>1139</v>
      </c>
      <c r="O35" s="50" t="s">
        <v>1139</v>
      </c>
      <c r="P35" s="50" t="s">
        <v>1139</v>
      </c>
      <c r="Q35" s="50" t="s">
        <v>1139</v>
      </c>
      <c r="R35" s="50" t="s">
        <v>1139</v>
      </c>
      <c r="S35" s="50" t="s">
        <v>1139</v>
      </c>
      <c r="T35" s="50" t="s">
        <v>1139</v>
      </c>
      <c r="U35" s="50">
        <v>2</v>
      </c>
      <c r="V35" s="50">
        <v>90</v>
      </c>
      <c r="W35" s="50">
        <v>3003</v>
      </c>
      <c r="X35" s="50">
        <v>4000</v>
      </c>
      <c r="Y35" s="50">
        <v>40056</v>
      </c>
      <c r="Z35" s="50">
        <v>0</v>
      </c>
      <c r="AA35" s="50" t="s">
        <v>1173</v>
      </c>
      <c r="AB35" s="50"/>
      <c r="AC35" s="53"/>
    </row>
    <row r="36" spans="1:29" ht="14.25" customHeight="1" x14ac:dyDescent="0.35">
      <c r="A36" s="44" t="s">
        <v>1171</v>
      </c>
      <c r="B36" s="45">
        <v>24082023</v>
      </c>
      <c r="C36" s="45">
        <v>173546</v>
      </c>
      <c r="D36" s="46">
        <v>8255406</v>
      </c>
      <c r="E36" s="47" t="s">
        <v>1137</v>
      </c>
      <c r="F36" s="45">
        <v>13004545</v>
      </c>
      <c r="G36" s="47" t="s">
        <v>1138</v>
      </c>
      <c r="H36" s="45">
        <v>6</v>
      </c>
      <c r="I36" s="45">
        <v>3285</v>
      </c>
      <c r="J36" s="46" t="s">
        <v>1139</v>
      </c>
      <c r="K36" s="45" t="s">
        <v>1139</v>
      </c>
      <c r="L36" s="45" t="s">
        <v>1139</v>
      </c>
      <c r="M36" s="45" t="s">
        <v>1139</v>
      </c>
      <c r="N36" s="45" t="s">
        <v>1139</v>
      </c>
      <c r="O36" s="45" t="s">
        <v>1139</v>
      </c>
      <c r="P36" s="45" t="s">
        <v>1139</v>
      </c>
      <c r="Q36" s="45" t="s">
        <v>1139</v>
      </c>
      <c r="R36" s="45" t="s">
        <v>1139</v>
      </c>
      <c r="S36" s="45" t="s">
        <v>1139</v>
      </c>
      <c r="T36" s="45" t="s">
        <v>1139</v>
      </c>
      <c r="U36" s="45">
        <v>3</v>
      </c>
      <c r="V36" s="45">
        <v>90</v>
      </c>
      <c r="W36" s="45">
        <v>3116</v>
      </c>
      <c r="X36" s="45">
        <v>4000</v>
      </c>
      <c r="Y36" s="45">
        <v>40023</v>
      </c>
      <c r="Z36" s="45">
        <v>0</v>
      </c>
      <c r="AA36" s="45" t="s">
        <v>1174</v>
      </c>
      <c r="AB36" s="45"/>
      <c r="AC36" s="48"/>
    </row>
    <row r="37" spans="1:29" ht="14.25" customHeight="1" x14ac:dyDescent="0.35">
      <c r="A37" s="49" t="s">
        <v>1171</v>
      </c>
      <c r="B37" s="50">
        <v>26082023</v>
      </c>
      <c r="C37" s="50">
        <v>193549</v>
      </c>
      <c r="D37" s="51">
        <v>8303847</v>
      </c>
      <c r="E37" s="52" t="s">
        <v>1137</v>
      </c>
      <c r="F37" s="50">
        <v>12958900</v>
      </c>
      <c r="G37" s="52" t="s">
        <v>1138</v>
      </c>
      <c r="H37" s="50">
        <v>70</v>
      </c>
      <c r="I37" s="50">
        <v>434</v>
      </c>
      <c r="J37" s="51" t="s">
        <v>1139</v>
      </c>
      <c r="K37" s="50" t="s">
        <v>1139</v>
      </c>
      <c r="L37" s="50" t="s">
        <v>1139</v>
      </c>
      <c r="M37" s="50" t="s">
        <v>1139</v>
      </c>
      <c r="N37" s="50" t="s">
        <v>1139</v>
      </c>
      <c r="O37" s="50" t="s">
        <v>1139</v>
      </c>
      <c r="P37" s="50" t="s">
        <v>1139</v>
      </c>
      <c r="Q37" s="50" t="s">
        <v>1139</v>
      </c>
      <c r="R37" s="50" t="s">
        <v>1139</v>
      </c>
      <c r="S37" s="50" t="s">
        <v>1139</v>
      </c>
      <c r="T37" s="50" t="s">
        <v>1139</v>
      </c>
      <c r="U37" s="50">
        <v>4</v>
      </c>
      <c r="V37" s="50">
        <v>90</v>
      </c>
      <c r="W37" s="50">
        <v>1620</v>
      </c>
      <c r="X37" s="50">
        <v>4000</v>
      </c>
      <c r="Y37" s="50">
        <v>40056</v>
      </c>
      <c r="Z37" s="50">
        <v>0</v>
      </c>
      <c r="AA37" s="50" t="s">
        <v>1175</v>
      </c>
      <c r="AB37" s="50"/>
      <c r="AC37" s="53"/>
    </row>
    <row r="38" spans="1:29" ht="14.25" customHeight="1" x14ac:dyDescent="0.35">
      <c r="A38" s="44" t="s">
        <v>1171</v>
      </c>
      <c r="B38" s="45">
        <v>27082023</v>
      </c>
      <c r="C38" s="45">
        <v>93817</v>
      </c>
      <c r="D38" s="46">
        <v>8424398</v>
      </c>
      <c r="E38" s="47" t="s">
        <v>1137</v>
      </c>
      <c r="F38" s="45">
        <v>13008499</v>
      </c>
      <c r="G38" s="47" t="s">
        <v>1138</v>
      </c>
      <c r="H38" s="45">
        <v>63</v>
      </c>
      <c r="I38" s="45">
        <v>3227</v>
      </c>
      <c r="J38" s="46" t="s">
        <v>1139</v>
      </c>
      <c r="K38" s="45" t="s">
        <v>1139</v>
      </c>
      <c r="L38" s="45" t="s">
        <v>1139</v>
      </c>
      <c r="M38" s="45" t="s">
        <v>1139</v>
      </c>
      <c r="N38" s="45" t="s">
        <v>1139</v>
      </c>
      <c r="O38" s="45" t="s">
        <v>1139</v>
      </c>
      <c r="P38" s="45" t="s">
        <v>1139</v>
      </c>
      <c r="Q38" s="45" t="s">
        <v>1139</v>
      </c>
      <c r="R38" s="45" t="s">
        <v>1139</v>
      </c>
      <c r="S38" s="45" t="s">
        <v>1139</v>
      </c>
      <c r="T38" s="45" t="s">
        <v>1139</v>
      </c>
      <c r="U38" s="45">
        <v>5</v>
      </c>
      <c r="V38" s="45">
        <v>90</v>
      </c>
      <c r="W38" s="45">
        <v>7200</v>
      </c>
      <c r="X38" s="45">
        <v>4000</v>
      </c>
      <c r="Y38" s="45">
        <v>10516</v>
      </c>
      <c r="Z38" s="45">
        <v>2</v>
      </c>
      <c r="AA38" s="45" t="s">
        <v>1176</v>
      </c>
      <c r="AB38" s="45"/>
      <c r="AC38" s="48"/>
    </row>
    <row r="39" spans="1:29" ht="14.25" customHeight="1" x14ac:dyDescent="0.35">
      <c r="A39" s="49" t="s">
        <v>1171</v>
      </c>
      <c r="B39" s="50">
        <v>27082023</v>
      </c>
      <c r="C39" s="50">
        <v>213818</v>
      </c>
      <c r="D39" s="51">
        <v>8502924</v>
      </c>
      <c r="E39" s="52" t="s">
        <v>1137</v>
      </c>
      <c r="F39" s="50">
        <v>13011960</v>
      </c>
      <c r="G39" s="52" t="s">
        <v>1138</v>
      </c>
      <c r="H39" s="50">
        <v>4</v>
      </c>
      <c r="I39" s="50">
        <v>1044</v>
      </c>
      <c r="J39" s="51" t="s">
        <v>1139</v>
      </c>
      <c r="K39" s="50" t="s">
        <v>1139</v>
      </c>
      <c r="L39" s="50" t="s">
        <v>1139</v>
      </c>
      <c r="M39" s="50" t="s">
        <v>1139</v>
      </c>
      <c r="N39" s="50" t="s">
        <v>1139</v>
      </c>
      <c r="O39" s="50" t="s">
        <v>1139</v>
      </c>
      <c r="P39" s="50" t="s">
        <v>1139</v>
      </c>
      <c r="Q39" s="50" t="s">
        <v>1139</v>
      </c>
      <c r="R39" s="50" t="s">
        <v>1139</v>
      </c>
      <c r="S39" s="50" t="s">
        <v>1139</v>
      </c>
      <c r="T39" s="50" t="s">
        <v>1139</v>
      </c>
      <c r="U39" s="50">
        <v>6</v>
      </c>
      <c r="V39" s="50">
        <v>90</v>
      </c>
      <c r="W39" s="50">
        <v>1400</v>
      </c>
      <c r="X39" s="50">
        <v>4000</v>
      </c>
      <c r="Y39" s="50">
        <v>40012</v>
      </c>
      <c r="Z39" s="50">
        <v>0</v>
      </c>
      <c r="AA39" s="50" t="s">
        <v>1177</v>
      </c>
      <c r="AB39" s="50"/>
      <c r="AC39" s="53"/>
    </row>
    <row r="40" spans="1:29" ht="14.25" customHeight="1" x14ac:dyDescent="0.35">
      <c r="A40" s="44" t="s">
        <v>1171</v>
      </c>
      <c r="B40" s="45">
        <v>6</v>
      </c>
      <c r="C40" s="45">
        <v>90</v>
      </c>
      <c r="D40" s="46">
        <v>1400</v>
      </c>
      <c r="E40" s="47" t="s">
        <v>1142</v>
      </c>
      <c r="F40" s="45">
        <v>40012</v>
      </c>
      <c r="G40" s="47" t="s">
        <v>360</v>
      </c>
      <c r="H40" s="45"/>
      <c r="I40" s="45"/>
      <c r="J40" s="46" t="s">
        <v>1139</v>
      </c>
      <c r="K40" s="45" t="s">
        <v>1139</v>
      </c>
      <c r="L40" s="45" t="s">
        <v>1139</v>
      </c>
      <c r="M40" s="45" t="s">
        <v>1139</v>
      </c>
      <c r="N40" s="45" t="s">
        <v>1139</v>
      </c>
      <c r="O40" s="45" t="s">
        <v>1139</v>
      </c>
      <c r="P40" s="45" t="s">
        <v>1139</v>
      </c>
      <c r="Q40" s="45" t="s">
        <v>1139</v>
      </c>
      <c r="R40" s="45" t="s">
        <v>1139</v>
      </c>
      <c r="S40" s="45" t="s">
        <v>1139</v>
      </c>
      <c r="T40" s="45" t="s">
        <v>1139</v>
      </c>
      <c r="U40" s="45"/>
      <c r="V40" s="45"/>
      <c r="W40" s="45"/>
      <c r="X40" s="45"/>
      <c r="Y40" s="45"/>
      <c r="Z40" s="45"/>
      <c r="AA40" s="45"/>
      <c r="AB40" s="45"/>
      <c r="AC40" s="48"/>
    </row>
    <row r="41" spans="1:29" ht="14.25" customHeight="1" x14ac:dyDescent="0.35">
      <c r="A41" s="49" t="s">
        <v>1178</v>
      </c>
      <c r="B41" s="50">
        <v>31082023</v>
      </c>
      <c r="C41" s="50">
        <v>172814</v>
      </c>
      <c r="D41" s="51">
        <v>8453189</v>
      </c>
      <c r="E41" s="52" t="s">
        <v>1137</v>
      </c>
      <c r="F41" s="50">
        <v>12935276</v>
      </c>
      <c r="G41" s="52" t="s">
        <v>1138</v>
      </c>
      <c r="H41" s="50">
        <v>3</v>
      </c>
      <c r="I41" s="50">
        <v>1592</v>
      </c>
      <c r="J41" s="51" t="s">
        <v>1139</v>
      </c>
      <c r="K41" s="50" t="s">
        <v>1139</v>
      </c>
      <c r="L41" s="50" t="s">
        <v>1139</v>
      </c>
      <c r="M41" s="50" t="s">
        <v>1139</v>
      </c>
      <c r="N41" s="50" t="s">
        <v>1139</v>
      </c>
      <c r="O41" s="50" t="s">
        <v>1139</v>
      </c>
      <c r="P41" s="50" t="s">
        <v>1139</v>
      </c>
      <c r="Q41" s="50" t="s">
        <v>1139</v>
      </c>
      <c r="R41" s="50" t="s">
        <v>1139</v>
      </c>
      <c r="S41" s="50" t="s">
        <v>1139</v>
      </c>
      <c r="T41" s="50" t="s">
        <v>1139</v>
      </c>
      <c r="U41" s="50">
        <v>1</v>
      </c>
      <c r="V41" s="50">
        <v>90</v>
      </c>
      <c r="W41" s="50">
        <v>479</v>
      </c>
      <c r="X41" s="50">
        <v>4000</v>
      </c>
      <c r="Y41" s="50">
        <v>40045</v>
      </c>
      <c r="Z41" s="50">
        <v>0</v>
      </c>
      <c r="AA41" s="50"/>
      <c r="AB41" s="50"/>
      <c r="AC41" s="53"/>
    </row>
    <row r="42" spans="1:29" ht="14.25" customHeight="1" x14ac:dyDescent="0.35">
      <c r="A42" s="44" t="s">
        <v>1179</v>
      </c>
      <c r="B42" s="45">
        <v>31082023</v>
      </c>
      <c r="C42" s="45">
        <v>174442</v>
      </c>
      <c r="D42" s="46">
        <v>8453135</v>
      </c>
      <c r="E42" s="47" t="s">
        <v>1137</v>
      </c>
      <c r="F42" s="45">
        <v>12935736</v>
      </c>
      <c r="G42" s="47" t="s">
        <v>1138</v>
      </c>
      <c r="H42" s="45">
        <v>1</v>
      </c>
      <c r="I42" s="45">
        <v>1999</v>
      </c>
      <c r="J42" s="46" t="s">
        <v>1139</v>
      </c>
      <c r="K42" s="45" t="s">
        <v>1139</v>
      </c>
      <c r="L42" s="45" t="s">
        <v>1139</v>
      </c>
      <c r="M42" s="45" t="s">
        <v>1139</v>
      </c>
      <c r="N42" s="45" t="s">
        <v>1139</v>
      </c>
      <c r="O42" s="45" t="s">
        <v>1139</v>
      </c>
      <c r="P42" s="45" t="s">
        <v>1139</v>
      </c>
      <c r="Q42" s="45" t="s">
        <v>1139</v>
      </c>
      <c r="R42" s="45" t="s">
        <v>1139</v>
      </c>
      <c r="S42" s="45" t="s">
        <v>1139</v>
      </c>
      <c r="T42" s="45" t="s">
        <v>1139</v>
      </c>
      <c r="U42" s="45">
        <v>1</v>
      </c>
      <c r="V42" s="45">
        <v>90</v>
      </c>
      <c r="W42" s="45">
        <v>7200</v>
      </c>
      <c r="X42" s="45">
        <v>4000</v>
      </c>
      <c r="Y42" s="45">
        <v>40023</v>
      </c>
      <c r="Z42" s="45">
        <v>2</v>
      </c>
      <c r="AA42" s="45" t="s">
        <v>1180</v>
      </c>
      <c r="AB42" s="45"/>
      <c r="AC42" s="48"/>
    </row>
    <row r="43" spans="1:29" ht="14.25" customHeight="1" x14ac:dyDescent="0.35">
      <c r="A43" s="49" t="s">
        <v>1179</v>
      </c>
      <c r="B43" s="50">
        <v>1092023</v>
      </c>
      <c r="C43" s="50">
        <v>54442</v>
      </c>
      <c r="D43" s="51">
        <v>8545778</v>
      </c>
      <c r="E43" s="52" t="s">
        <v>1137</v>
      </c>
      <c r="F43" s="50">
        <v>12812668</v>
      </c>
      <c r="G43" s="52" t="s">
        <v>1138</v>
      </c>
      <c r="H43" s="50">
        <v>136</v>
      </c>
      <c r="I43" s="50">
        <v>515</v>
      </c>
      <c r="J43" s="51" t="s">
        <v>1139</v>
      </c>
      <c r="K43" s="50" t="s">
        <v>1139</v>
      </c>
      <c r="L43" s="50" t="s">
        <v>1139</v>
      </c>
      <c r="M43" s="50" t="s">
        <v>1139</v>
      </c>
      <c r="N43" s="50" t="s">
        <v>1139</v>
      </c>
      <c r="O43" s="50" t="s">
        <v>1139</v>
      </c>
      <c r="P43" s="50" t="s">
        <v>1139</v>
      </c>
      <c r="Q43" s="50" t="s">
        <v>1139</v>
      </c>
      <c r="R43" s="50" t="s">
        <v>1139</v>
      </c>
      <c r="S43" s="50" t="s">
        <v>1139</v>
      </c>
      <c r="T43" s="50" t="s">
        <v>1139</v>
      </c>
      <c r="U43" s="50">
        <v>2</v>
      </c>
      <c r="V43" s="50">
        <v>90</v>
      </c>
      <c r="W43" s="50">
        <v>7200</v>
      </c>
      <c r="X43" s="50">
        <v>4000</v>
      </c>
      <c r="Y43" s="50">
        <v>1646</v>
      </c>
      <c r="Z43" s="50">
        <v>2</v>
      </c>
      <c r="AA43" s="50" t="s">
        <v>1181</v>
      </c>
      <c r="AB43" s="50"/>
      <c r="AC43" s="53"/>
    </row>
    <row r="44" spans="1:29" ht="14.25" customHeight="1" x14ac:dyDescent="0.35">
      <c r="A44" s="44" t="s">
        <v>1179</v>
      </c>
      <c r="B44" s="45">
        <v>1092023</v>
      </c>
      <c r="C44" s="45">
        <v>174442</v>
      </c>
      <c r="D44" s="46">
        <v>8648950</v>
      </c>
      <c r="E44" s="47" t="s">
        <v>1137</v>
      </c>
      <c r="F44" s="45">
        <v>12703802</v>
      </c>
      <c r="G44" s="47" t="s">
        <v>1138</v>
      </c>
      <c r="H44" s="45">
        <v>59</v>
      </c>
      <c r="I44" s="45">
        <v>2949</v>
      </c>
      <c r="J44" s="46" t="s">
        <v>1139</v>
      </c>
      <c r="K44" s="45" t="s">
        <v>1139</v>
      </c>
      <c r="L44" s="45" t="s">
        <v>1139</v>
      </c>
      <c r="M44" s="45" t="s">
        <v>1139</v>
      </c>
      <c r="N44" s="45" t="s">
        <v>1139</v>
      </c>
      <c r="O44" s="45" t="s">
        <v>1139</v>
      </c>
      <c r="P44" s="45" t="s">
        <v>1139</v>
      </c>
      <c r="Q44" s="45" t="s">
        <v>1139</v>
      </c>
      <c r="R44" s="45" t="s">
        <v>1139</v>
      </c>
      <c r="S44" s="45" t="s">
        <v>1139</v>
      </c>
      <c r="T44" s="45" t="s">
        <v>1139</v>
      </c>
      <c r="U44" s="45">
        <v>3</v>
      </c>
      <c r="V44" s="45">
        <v>90</v>
      </c>
      <c r="W44" s="45">
        <v>999</v>
      </c>
      <c r="X44" s="45">
        <v>4000</v>
      </c>
      <c r="Y44" s="45">
        <v>40045</v>
      </c>
      <c r="Z44" s="45">
        <v>0</v>
      </c>
      <c r="AA44" s="45" t="s">
        <v>1182</v>
      </c>
      <c r="AB44" s="45"/>
      <c r="AC44" s="48"/>
    </row>
    <row r="45" spans="1:29" ht="14.25" customHeight="1" x14ac:dyDescent="0.35">
      <c r="A45" s="49" t="s">
        <v>1179</v>
      </c>
      <c r="B45" s="50">
        <v>2092023</v>
      </c>
      <c r="C45" s="50">
        <v>54444</v>
      </c>
      <c r="D45" s="51">
        <v>8738834</v>
      </c>
      <c r="E45" s="52" t="s">
        <v>1137</v>
      </c>
      <c r="F45" s="50">
        <v>12434671</v>
      </c>
      <c r="G45" s="52" t="s">
        <v>1138</v>
      </c>
      <c r="H45" s="50">
        <v>2</v>
      </c>
      <c r="I45" s="50">
        <v>2645</v>
      </c>
      <c r="J45" s="51" t="s">
        <v>1139</v>
      </c>
      <c r="K45" s="50" t="s">
        <v>1139</v>
      </c>
      <c r="L45" s="50" t="s">
        <v>1139</v>
      </c>
      <c r="M45" s="50" t="s">
        <v>1139</v>
      </c>
      <c r="N45" s="50" t="s">
        <v>1139</v>
      </c>
      <c r="O45" s="50" t="s">
        <v>1139</v>
      </c>
      <c r="P45" s="50" t="s">
        <v>1139</v>
      </c>
      <c r="Q45" s="50" t="s">
        <v>1139</v>
      </c>
      <c r="R45" s="50" t="s">
        <v>1139</v>
      </c>
      <c r="S45" s="50" t="s">
        <v>1139</v>
      </c>
      <c r="T45" s="50" t="s">
        <v>1139</v>
      </c>
      <c r="U45" s="50">
        <v>4</v>
      </c>
      <c r="V45" s="50">
        <v>90</v>
      </c>
      <c r="W45" s="50">
        <v>5802</v>
      </c>
      <c r="X45" s="50">
        <v>4000</v>
      </c>
      <c r="Y45" s="50">
        <v>40023</v>
      </c>
      <c r="Z45" s="50">
        <v>0</v>
      </c>
      <c r="AA45" s="50" t="s">
        <v>1183</v>
      </c>
      <c r="AB45" s="50"/>
      <c r="AC45" s="53"/>
    </row>
    <row r="46" spans="1:29" ht="14.25" customHeight="1" x14ac:dyDescent="0.35">
      <c r="A46" s="44" t="s">
        <v>1179</v>
      </c>
      <c r="B46" s="45">
        <v>2092023</v>
      </c>
      <c r="C46" s="45">
        <v>174445</v>
      </c>
      <c r="D46" s="46">
        <v>8749978</v>
      </c>
      <c r="E46" s="47" t="s">
        <v>1137</v>
      </c>
      <c r="F46" s="45">
        <v>12415093</v>
      </c>
      <c r="G46" s="47" t="s">
        <v>1138</v>
      </c>
      <c r="H46" s="45">
        <v>69</v>
      </c>
      <c r="I46" s="45">
        <v>3149</v>
      </c>
      <c r="J46" s="46" t="s">
        <v>1139</v>
      </c>
      <c r="K46" s="45" t="s">
        <v>1139</v>
      </c>
      <c r="L46" s="45" t="s">
        <v>1139</v>
      </c>
      <c r="M46" s="45" t="s">
        <v>1139</v>
      </c>
      <c r="N46" s="45" t="s">
        <v>1139</v>
      </c>
      <c r="O46" s="45" t="s">
        <v>1139</v>
      </c>
      <c r="P46" s="45" t="s">
        <v>1139</v>
      </c>
      <c r="Q46" s="45" t="s">
        <v>1139</v>
      </c>
      <c r="R46" s="45" t="s">
        <v>1139</v>
      </c>
      <c r="S46" s="45" t="s">
        <v>1139</v>
      </c>
      <c r="T46" s="45" t="s">
        <v>1139</v>
      </c>
      <c r="U46" s="45">
        <v>5</v>
      </c>
      <c r="V46" s="45">
        <v>90</v>
      </c>
      <c r="W46" s="45">
        <v>1065</v>
      </c>
      <c r="X46" s="45">
        <v>4000</v>
      </c>
      <c r="Y46" s="45">
        <v>40000</v>
      </c>
      <c r="Z46" s="45">
        <v>0</v>
      </c>
      <c r="AA46" s="45" t="s">
        <v>1184</v>
      </c>
      <c r="AB46" s="45"/>
      <c r="AC46" s="48"/>
    </row>
    <row r="47" spans="1:29" ht="14.25" customHeight="1" x14ac:dyDescent="0.35">
      <c r="A47" s="49" t="s">
        <v>1179</v>
      </c>
      <c r="B47" s="50">
        <v>3092023</v>
      </c>
      <c r="C47" s="50">
        <v>54444</v>
      </c>
      <c r="D47" s="51">
        <v>8829821</v>
      </c>
      <c r="E47" s="52" t="s">
        <v>1137</v>
      </c>
      <c r="F47" s="50">
        <v>11205789</v>
      </c>
      <c r="G47" s="52" t="s">
        <v>1138</v>
      </c>
      <c r="H47" s="50">
        <v>0</v>
      </c>
      <c r="I47" s="50">
        <v>2933</v>
      </c>
      <c r="J47" s="51" t="s">
        <v>1139</v>
      </c>
      <c r="K47" s="50" t="s">
        <v>1139</v>
      </c>
      <c r="L47" s="50" t="s">
        <v>1139</v>
      </c>
      <c r="M47" s="50" t="s">
        <v>1139</v>
      </c>
      <c r="N47" s="50" t="s">
        <v>1139</v>
      </c>
      <c r="O47" s="50" t="s">
        <v>1139</v>
      </c>
      <c r="P47" s="50" t="s">
        <v>1139</v>
      </c>
      <c r="Q47" s="50" t="s">
        <v>1139</v>
      </c>
      <c r="R47" s="50" t="s">
        <v>1139</v>
      </c>
      <c r="S47" s="50" t="s">
        <v>1139</v>
      </c>
      <c r="T47" s="50" t="s">
        <v>1139</v>
      </c>
      <c r="U47" s="50">
        <v>6</v>
      </c>
      <c r="V47" s="50">
        <v>90</v>
      </c>
      <c r="W47" s="50">
        <v>2721</v>
      </c>
      <c r="X47" s="50">
        <v>4000</v>
      </c>
      <c r="Y47" s="50">
        <v>40000</v>
      </c>
      <c r="Z47" s="50">
        <v>0</v>
      </c>
      <c r="AA47" s="50" t="s">
        <v>1185</v>
      </c>
      <c r="AB47" s="50"/>
      <c r="AC47" s="53"/>
    </row>
    <row r="48" spans="1:29" ht="14.25" customHeight="1" x14ac:dyDescent="0.35">
      <c r="A48" s="44" t="s">
        <v>1179</v>
      </c>
      <c r="B48" s="45">
        <v>5092023</v>
      </c>
      <c r="C48" s="45">
        <v>205149</v>
      </c>
      <c r="D48" s="46">
        <v>8827841</v>
      </c>
      <c r="E48" s="47" t="s">
        <v>1137</v>
      </c>
      <c r="F48" s="45">
        <v>11322987</v>
      </c>
      <c r="G48" s="47" t="s">
        <v>1138</v>
      </c>
      <c r="H48" s="45">
        <v>0</v>
      </c>
      <c r="I48" s="45">
        <v>2141</v>
      </c>
      <c r="J48" s="46" t="s">
        <v>1139</v>
      </c>
      <c r="K48" s="45" t="s">
        <v>1139</v>
      </c>
      <c r="L48" s="45" t="s">
        <v>1139</v>
      </c>
      <c r="M48" s="45" t="s">
        <v>1139</v>
      </c>
      <c r="N48" s="45" t="s">
        <v>1139</v>
      </c>
      <c r="O48" s="45" t="s">
        <v>1139</v>
      </c>
      <c r="P48" s="45" t="s">
        <v>1139</v>
      </c>
      <c r="Q48" s="45" t="s">
        <v>1139</v>
      </c>
      <c r="R48" s="45" t="s">
        <v>1139</v>
      </c>
      <c r="S48" s="45" t="s">
        <v>1139</v>
      </c>
      <c r="T48" s="45" t="s">
        <v>1139</v>
      </c>
      <c r="U48" s="45">
        <v>7</v>
      </c>
      <c r="V48" s="45">
        <v>90</v>
      </c>
      <c r="W48" s="45">
        <v>479</v>
      </c>
      <c r="X48" s="45">
        <v>4000</v>
      </c>
      <c r="Y48" s="45">
        <v>40045</v>
      </c>
      <c r="Z48" s="45">
        <v>0</v>
      </c>
      <c r="AA48" s="45"/>
      <c r="AB48" s="45"/>
      <c r="AC48" s="48"/>
    </row>
    <row r="49" spans="1:29" ht="14.25" customHeight="1" x14ac:dyDescent="0.45">
      <c r="A49" s="49" t="s">
        <v>1186</v>
      </c>
      <c r="B49" s="50">
        <v>6092023</v>
      </c>
      <c r="C49" s="50">
        <v>22252</v>
      </c>
      <c r="D49" s="51">
        <v>8827243</v>
      </c>
      <c r="E49" s="52" t="s">
        <v>1137</v>
      </c>
      <c r="F49" s="50">
        <v>11359766</v>
      </c>
      <c r="G49" s="52" t="s">
        <v>1138</v>
      </c>
      <c r="H49" s="50">
        <v>46</v>
      </c>
      <c r="I49" s="50">
        <v>1790</v>
      </c>
      <c r="J49" s="51" t="s">
        <v>1139</v>
      </c>
      <c r="K49" s="50" t="s">
        <v>1139</v>
      </c>
      <c r="L49" s="50" t="s">
        <v>1139</v>
      </c>
      <c r="M49" s="50" t="s">
        <v>1139</v>
      </c>
      <c r="N49" s="50" t="s">
        <v>1139</v>
      </c>
      <c r="O49" s="50" t="s">
        <v>1139</v>
      </c>
      <c r="P49" s="50" t="s">
        <v>1139</v>
      </c>
      <c r="Q49" s="50" t="s">
        <v>1139</v>
      </c>
      <c r="R49" s="50" t="s">
        <v>1139</v>
      </c>
      <c r="S49" s="50" t="s">
        <v>1139</v>
      </c>
      <c r="T49" s="50" t="s">
        <v>1139</v>
      </c>
      <c r="U49" s="50">
        <v>1</v>
      </c>
      <c r="V49" s="50">
        <v>90</v>
      </c>
      <c r="W49" s="50">
        <v>7200</v>
      </c>
      <c r="X49" s="50">
        <v>4000</v>
      </c>
      <c r="Y49" s="50">
        <v>-851</v>
      </c>
      <c r="Z49" s="50">
        <v>2</v>
      </c>
      <c r="AA49" s="54" t="s">
        <v>1187</v>
      </c>
      <c r="AB49" s="50" t="s">
        <v>1188</v>
      </c>
      <c r="AC49" s="53"/>
    </row>
    <row r="50" spans="1:29" ht="14.25" customHeight="1" x14ac:dyDescent="0.35">
      <c r="A50" s="44" t="s">
        <v>1186</v>
      </c>
      <c r="B50" s="45">
        <v>6092023</v>
      </c>
      <c r="C50" s="45">
        <v>72252</v>
      </c>
      <c r="D50" s="46">
        <v>8827212</v>
      </c>
      <c r="E50" s="47" t="s">
        <v>1137</v>
      </c>
      <c r="F50" s="45">
        <v>11402750</v>
      </c>
      <c r="G50" s="47" t="s">
        <v>1138</v>
      </c>
      <c r="H50" s="45">
        <v>3</v>
      </c>
      <c r="I50" s="45">
        <v>596</v>
      </c>
      <c r="J50" s="46" t="s">
        <v>1139</v>
      </c>
      <c r="K50" s="45" t="s">
        <v>1139</v>
      </c>
      <c r="L50" s="45" t="s">
        <v>1139</v>
      </c>
      <c r="M50" s="45" t="s">
        <v>1139</v>
      </c>
      <c r="N50" s="45" t="s">
        <v>1139</v>
      </c>
      <c r="O50" s="45" t="s">
        <v>1139</v>
      </c>
      <c r="P50" s="45" t="s">
        <v>1139</v>
      </c>
      <c r="Q50" s="45" t="s">
        <v>1139</v>
      </c>
      <c r="R50" s="45" t="s">
        <v>1139</v>
      </c>
      <c r="S50" s="45" t="s">
        <v>1139</v>
      </c>
      <c r="T50" s="45" t="s">
        <v>1139</v>
      </c>
      <c r="U50" s="45">
        <v>2</v>
      </c>
      <c r="V50" s="45">
        <v>90</v>
      </c>
      <c r="W50" s="45">
        <v>7200</v>
      </c>
      <c r="X50" s="45">
        <v>4000</v>
      </c>
      <c r="Y50" s="45">
        <v>-1030</v>
      </c>
      <c r="Z50" s="45">
        <v>2</v>
      </c>
      <c r="AA50" s="45" t="s">
        <v>1189</v>
      </c>
      <c r="AB50" s="45"/>
      <c r="AC50" s="48"/>
    </row>
    <row r="51" spans="1:29" ht="14.25" customHeight="1" x14ac:dyDescent="0.35">
      <c r="A51" s="49" t="s">
        <v>1186</v>
      </c>
      <c r="B51" s="50">
        <v>6092023</v>
      </c>
      <c r="C51" s="50">
        <v>104604</v>
      </c>
      <c r="D51" s="51">
        <v>8829282</v>
      </c>
      <c r="E51" s="52" t="s">
        <v>1137</v>
      </c>
      <c r="F51" s="50">
        <v>11336485</v>
      </c>
      <c r="G51" s="52" t="s">
        <v>1138</v>
      </c>
      <c r="H51" s="50">
        <v>62</v>
      </c>
      <c r="I51" s="50">
        <v>3343</v>
      </c>
      <c r="J51" s="51" t="s">
        <v>1139</v>
      </c>
      <c r="K51" s="50" t="s">
        <v>1139</v>
      </c>
      <c r="L51" s="50" t="s">
        <v>1139</v>
      </c>
      <c r="M51" s="50" t="s">
        <v>1139</v>
      </c>
      <c r="N51" s="50" t="s">
        <v>1139</v>
      </c>
      <c r="O51" s="50" t="s">
        <v>1139</v>
      </c>
      <c r="P51" s="50" t="s">
        <v>1139</v>
      </c>
      <c r="Q51" s="50" t="s">
        <v>1139</v>
      </c>
      <c r="R51" s="50" t="s">
        <v>1139</v>
      </c>
      <c r="S51" s="50" t="s">
        <v>1139</v>
      </c>
      <c r="T51" s="50" t="s">
        <v>1139</v>
      </c>
      <c r="U51" s="50">
        <v>3</v>
      </c>
      <c r="V51" s="50">
        <v>90</v>
      </c>
      <c r="W51" s="50">
        <v>7200</v>
      </c>
      <c r="X51" s="50">
        <v>4000</v>
      </c>
      <c r="Y51" s="50">
        <v>-840</v>
      </c>
      <c r="Z51" s="50">
        <v>2</v>
      </c>
      <c r="AA51" s="50" t="s">
        <v>1190</v>
      </c>
      <c r="AB51" s="50"/>
      <c r="AC51" s="53"/>
    </row>
    <row r="52" spans="1:29" ht="14.25" customHeight="1" x14ac:dyDescent="0.35">
      <c r="A52" s="44" t="s">
        <v>1186</v>
      </c>
      <c r="B52" s="45">
        <v>6092023</v>
      </c>
      <c r="C52" s="45">
        <v>134605</v>
      </c>
      <c r="D52" s="46">
        <v>8846026</v>
      </c>
      <c r="E52" s="47" t="s">
        <v>1137</v>
      </c>
      <c r="F52" s="45">
        <v>11153004</v>
      </c>
      <c r="G52" s="47" t="s">
        <v>1138</v>
      </c>
      <c r="H52" s="45">
        <v>59</v>
      </c>
      <c r="I52" s="45">
        <v>3479</v>
      </c>
      <c r="J52" s="46" t="s">
        <v>1139</v>
      </c>
      <c r="K52" s="45" t="s">
        <v>1139</v>
      </c>
      <c r="L52" s="45" t="s">
        <v>1139</v>
      </c>
      <c r="M52" s="45" t="s">
        <v>1139</v>
      </c>
      <c r="N52" s="45" t="s">
        <v>1139</v>
      </c>
      <c r="O52" s="45" t="s">
        <v>1139</v>
      </c>
      <c r="P52" s="45" t="s">
        <v>1139</v>
      </c>
      <c r="Q52" s="45" t="s">
        <v>1139</v>
      </c>
      <c r="R52" s="45" t="s">
        <v>1139</v>
      </c>
      <c r="S52" s="45" t="s">
        <v>1139</v>
      </c>
      <c r="T52" s="45" t="s">
        <v>1139</v>
      </c>
      <c r="U52" s="45">
        <v>4</v>
      </c>
      <c r="V52" s="45">
        <v>90</v>
      </c>
      <c r="W52" s="45">
        <v>7200</v>
      </c>
      <c r="X52" s="45">
        <v>4000</v>
      </c>
      <c r="Y52" s="45">
        <v>32547</v>
      </c>
      <c r="Z52" s="45">
        <v>2</v>
      </c>
      <c r="AA52" s="45" t="s">
        <v>1191</v>
      </c>
      <c r="AB52" s="45"/>
      <c r="AC52" s="48"/>
    </row>
    <row r="53" spans="1:29" ht="14.25" customHeight="1" x14ac:dyDescent="0.35">
      <c r="A53" s="49" t="s">
        <v>1186</v>
      </c>
      <c r="B53" s="50">
        <v>6092023</v>
      </c>
      <c r="C53" s="50">
        <v>164605</v>
      </c>
      <c r="D53" s="51">
        <v>8859148</v>
      </c>
      <c r="E53" s="52" t="s">
        <v>1137</v>
      </c>
      <c r="F53" s="50">
        <v>11246146</v>
      </c>
      <c r="G53" s="52" t="s">
        <v>1138</v>
      </c>
      <c r="H53" s="50">
        <v>29</v>
      </c>
      <c r="I53" s="50">
        <v>3294</v>
      </c>
      <c r="J53" s="51" t="s">
        <v>1139</v>
      </c>
      <c r="K53" s="50" t="s">
        <v>1139</v>
      </c>
      <c r="L53" s="50" t="s">
        <v>1139</v>
      </c>
      <c r="M53" s="50" t="s">
        <v>1139</v>
      </c>
      <c r="N53" s="50" t="s">
        <v>1139</v>
      </c>
      <c r="O53" s="50" t="s">
        <v>1139</v>
      </c>
      <c r="P53" s="50" t="s">
        <v>1139</v>
      </c>
      <c r="Q53" s="50" t="s">
        <v>1139</v>
      </c>
      <c r="R53" s="50" t="s">
        <v>1139</v>
      </c>
      <c r="S53" s="50" t="s">
        <v>1139</v>
      </c>
      <c r="T53" s="50" t="s">
        <v>1139</v>
      </c>
      <c r="U53" s="50">
        <v>5</v>
      </c>
      <c r="V53" s="50">
        <v>90</v>
      </c>
      <c r="W53" s="50">
        <v>2194</v>
      </c>
      <c r="X53" s="50">
        <v>4000</v>
      </c>
      <c r="Y53" s="50">
        <v>40000</v>
      </c>
      <c r="Z53" s="50">
        <v>0</v>
      </c>
      <c r="AA53" s="50" t="s">
        <v>1192</v>
      </c>
      <c r="AB53" s="50"/>
      <c r="AC53" s="53"/>
    </row>
    <row r="54" spans="1:29" ht="14.25" customHeight="1" x14ac:dyDescent="0.35">
      <c r="A54" s="44" t="s">
        <v>1186</v>
      </c>
      <c r="B54" s="45">
        <v>6092023</v>
      </c>
      <c r="C54" s="45">
        <v>194605</v>
      </c>
      <c r="D54" s="46">
        <v>8915086</v>
      </c>
      <c r="E54" s="47" t="s">
        <v>1137</v>
      </c>
      <c r="F54" s="45">
        <v>11130780</v>
      </c>
      <c r="G54" s="47" t="s">
        <v>1138</v>
      </c>
      <c r="H54" s="45">
        <v>65</v>
      </c>
      <c r="I54" s="45">
        <v>67</v>
      </c>
      <c r="J54" s="46" t="s">
        <v>1139</v>
      </c>
      <c r="K54" s="45" t="s">
        <v>1139</v>
      </c>
      <c r="L54" s="45" t="s">
        <v>1139</v>
      </c>
      <c r="M54" s="45" t="s">
        <v>1139</v>
      </c>
      <c r="N54" s="45" t="s">
        <v>1139</v>
      </c>
      <c r="O54" s="45" t="s">
        <v>1139</v>
      </c>
      <c r="P54" s="45" t="s">
        <v>1139</v>
      </c>
      <c r="Q54" s="45" t="s">
        <v>1139</v>
      </c>
      <c r="R54" s="45" t="s">
        <v>1139</v>
      </c>
      <c r="S54" s="45" t="s">
        <v>1139</v>
      </c>
      <c r="T54" s="45" t="s">
        <v>1139</v>
      </c>
      <c r="U54" s="45">
        <v>6</v>
      </c>
      <c r="V54" s="45">
        <v>90</v>
      </c>
      <c r="W54" s="45">
        <v>748</v>
      </c>
      <c r="X54" s="45">
        <v>4000</v>
      </c>
      <c r="Y54" s="45">
        <v>40045</v>
      </c>
      <c r="Z54" s="45">
        <v>0</v>
      </c>
      <c r="AA54" s="45" t="s">
        <v>1193</v>
      </c>
      <c r="AB54" s="45"/>
      <c r="AC54" s="48"/>
    </row>
    <row r="55" spans="1:29" ht="14.25" customHeight="1" x14ac:dyDescent="0.35">
      <c r="A55" s="49" t="s">
        <v>1186</v>
      </c>
      <c r="B55" s="50">
        <v>6092023</v>
      </c>
      <c r="C55" s="50">
        <v>224606</v>
      </c>
      <c r="D55" s="51">
        <v>8928515</v>
      </c>
      <c r="E55" s="52" t="s">
        <v>1137</v>
      </c>
      <c r="F55" s="50">
        <v>11059867</v>
      </c>
      <c r="G55" s="52" t="s">
        <v>1138</v>
      </c>
      <c r="H55" s="50">
        <v>1</v>
      </c>
      <c r="I55" s="50">
        <v>1405</v>
      </c>
      <c r="J55" s="51" t="s">
        <v>1139</v>
      </c>
      <c r="K55" s="50" t="s">
        <v>1139</v>
      </c>
      <c r="L55" s="50" t="s">
        <v>1139</v>
      </c>
      <c r="M55" s="50" t="s">
        <v>1139</v>
      </c>
      <c r="N55" s="50" t="s">
        <v>1139</v>
      </c>
      <c r="O55" s="50" t="s">
        <v>1139</v>
      </c>
      <c r="P55" s="50" t="s">
        <v>1139</v>
      </c>
      <c r="Q55" s="50" t="s">
        <v>1139</v>
      </c>
      <c r="R55" s="50" t="s">
        <v>1139</v>
      </c>
      <c r="S55" s="50" t="s">
        <v>1139</v>
      </c>
      <c r="T55" s="50" t="s">
        <v>1139</v>
      </c>
      <c r="U55" s="50">
        <v>7</v>
      </c>
      <c r="V55" s="50">
        <v>90</v>
      </c>
      <c r="W55" s="50">
        <v>1948</v>
      </c>
      <c r="X55" s="50">
        <v>4000</v>
      </c>
      <c r="Y55" s="50">
        <v>40012</v>
      </c>
      <c r="Z55" s="50">
        <v>0</v>
      </c>
      <c r="AA55" s="50" t="s">
        <v>1194</v>
      </c>
      <c r="AB55" s="50"/>
      <c r="AC55" s="53"/>
    </row>
    <row r="56" spans="1:29" ht="14.25" customHeight="1" x14ac:dyDescent="0.35">
      <c r="A56" s="44" t="s">
        <v>1186</v>
      </c>
      <c r="B56" s="45">
        <v>7092023</v>
      </c>
      <c r="C56" s="45">
        <v>35041</v>
      </c>
      <c r="D56" s="46">
        <v>8956039</v>
      </c>
      <c r="E56" s="47" t="s">
        <v>1137</v>
      </c>
      <c r="F56" s="45">
        <v>11423746</v>
      </c>
      <c r="G56" s="47" t="s">
        <v>1138</v>
      </c>
      <c r="H56" s="45">
        <v>62</v>
      </c>
      <c r="I56" s="45">
        <v>127</v>
      </c>
      <c r="J56" s="46" t="s">
        <v>1139</v>
      </c>
      <c r="K56" s="45" t="s">
        <v>1139</v>
      </c>
      <c r="L56" s="45" t="s">
        <v>1139</v>
      </c>
      <c r="M56" s="45" t="s">
        <v>1139</v>
      </c>
      <c r="N56" s="45" t="s">
        <v>1139</v>
      </c>
      <c r="O56" s="45" t="s">
        <v>1139</v>
      </c>
      <c r="P56" s="45" t="s">
        <v>1139</v>
      </c>
      <c r="Q56" s="45" t="s">
        <v>1139</v>
      </c>
      <c r="R56" s="45" t="s">
        <v>1139</v>
      </c>
      <c r="S56" s="45" t="s">
        <v>1139</v>
      </c>
      <c r="T56" s="45" t="s">
        <v>1139</v>
      </c>
      <c r="U56" s="45">
        <v>8</v>
      </c>
      <c r="V56" s="45">
        <v>90</v>
      </c>
      <c r="W56" s="45">
        <v>7200</v>
      </c>
      <c r="X56" s="45">
        <v>4000</v>
      </c>
      <c r="Y56" s="45">
        <v>-1164</v>
      </c>
      <c r="Z56" s="45">
        <v>2</v>
      </c>
      <c r="AA56" s="45" t="s">
        <v>1195</v>
      </c>
      <c r="AB56" s="45"/>
      <c r="AC56" s="48"/>
    </row>
    <row r="57" spans="1:29" ht="14.25" customHeight="1" x14ac:dyDescent="0.35">
      <c r="A57" s="49" t="s">
        <v>1186</v>
      </c>
      <c r="B57" s="50">
        <v>11092023</v>
      </c>
      <c r="C57" s="50">
        <v>151138</v>
      </c>
      <c r="D57" s="51">
        <v>8942042</v>
      </c>
      <c r="E57" s="52" t="s">
        <v>1137</v>
      </c>
      <c r="F57" s="50">
        <v>612794</v>
      </c>
      <c r="G57" s="52" t="s">
        <v>1138</v>
      </c>
      <c r="H57" s="50">
        <v>68</v>
      </c>
      <c r="I57" s="50">
        <v>702</v>
      </c>
      <c r="J57" s="51" t="s">
        <v>1139</v>
      </c>
      <c r="K57" s="50" t="s">
        <v>1139</v>
      </c>
      <c r="L57" s="50" t="s">
        <v>1139</v>
      </c>
      <c r="M57" s="50" t="s">
        <v>1139</v>
      </c>
      <c r="N57" s="50" t="s">
        <v>1139</v>
      </c>
      <c r="O57" s="50" t="s">
        <v>1139</v>
      </c>
      <c r="P57" s="50" t="s">
        <v>1139</v>
      </c>
      <c r="Q57" s="50" t="s">
        <v>1139</v>
      </c>
      <c r="R57" s="50" t="s">
        <v>1139</v>
      </c>
      <c r="S57" s="50" t="s">
        <v>1139</v>
      </c>
      <c r="T57" s="50" t="s">
        <v>1139</v>
      </c>
      <c r="U57" s="50">
        <v>9</v>
      </c>
      <c r="V57" s="50">
        <v>90</v>
      </c>
      <c r="W57" s="50">
        <v>7200</v>
      </c>
      <c r="X57" s="50">
        <v>4000</v>
      </c>
      <c r="Y57" s="50">
        <v>2575</v>
      </c>
      <c r="Z57" s="50">
        <v>2</v>
      </c>
      <c r="AA57" s="50" t="s">
        <v>1196</v>
      </c>
      <c r="AB57" s="50"/>
      <c r="AC57" s="53"/>
    </row>
    <row r="58" spans="1:29" ht="14.25" customHeight="1" x14ac:dyDescent="0.35">
      <c r="A58" s="44" t="s">
        <v>1186</v>
      </c>
      <c r="B58" s="45">
        <v>16092023</v>
      </c>
      <c r="C58" s="45">
        <v>141</v>
      </c>
      <c r="D58" s="46">
        <v>8730514</v>
      </c>
      <c r="E58" s="47" t="s">
        <v>1137</v>
      </c>
      <c r="F58" s="45">
        <v>5932210</v>
      </c>
      <c r="G58" s="47" t="s">
        <v>1138</v>
      </c>
      <c r="H58" s="45">
        <v>18</v>
      </c>
      <c r="I58" s="45">
        <v>1463</v>
      </c>
      <c r="J58" s="46" t="s">
        <v>1139</v>
      </c>
      <c r="K58" s="45" t="s">
        <v>1139</v>
      </c>
      <c r="L58" s="45" t="s">
        <v>1139</v>
      </c>
      <c r="M58" s="45" t="s">
        <v>1139</v>
      </c>
      <c r="N58" s="45" t="s">
        <v>1139</v>
      </c>
      <c r="O58" s="45" t="s">
        <v>1139</v>
      </c>
      <c r="P58" s="45" t="s">
        <v>1139</v>
      </c>
      <c r="Q58" s="45" t="s">
        <v>1139</v>
      </c>
      <c r="R58" s="45" t="s">
        <v>1139</v>
      </c>
      <c r="S58" s="45" t="s">
        <v>1139</v>
      </c>
      <c r="T58" s="45" t="s">
        <v>1139</v>
      </c>
      <c r="U58" s="45">
        <v>10</v>
      </c>
      <c r="V58" s="45">
        <v>90</v>
      </c>
      <c r="W58" s="45">
        <v>7200</v>
      </c>
      <c r="X58" s="45">
        <v>4000</v>
      </c>
      <c r="Y58" s="45">
        <v>2575</v>
      </c>
      <c r="Z58" s="45">
        <v>1</v>
      </c>
      <c r="AA58" s="45"/>
      <c r="AB58" s="45"/>
      <c r="AC58" s="48"/>
    </row>
    <row r="59" spans="1:29" ht="14.25" customHeight="1" x14ac:dyDescent="0.35">
      <c r="A59" s="49" t="s">
        <v>1186</v>
      </c>
      <c r="B59" s="50">
        <v>16092023</v>
      </c>
      <c r="C59" s="50">
        <v>81544</v>
      </c>
      <c r="D59" s="51">
        <v>8712976</v>
      </c>
      <c r="E59" s="52" t="s">
        <v>1137</v>
      </c>
      <c r="F59" s="50">
        <v>6249527</v>
      </c>
      <c r="G59" s="52" t="s">
        <v>1138</v>
      </c>
      <c r="H59" s="50">
        <v>32</v>
      </c>
      <c r="I59" s="50">
        <v>2241</v>
      </c>
      <c r="J59" s="51" t="s">
        <v>1139</v>
      </c>
      <c r="K59" s="50" t="s">
        <v>1139</v>
      </c>
      <c r="L59" s="50" t="s">
        <v>1139</v>
      </c>
      <c r="M59" s="50" t="s">
        <v>1139</v>
      </c>
      <c r="N59" s="50" t="s">
        <v>1139</v>
      </c>
      <c r="O59" s="50" t="s">
        <v>1139</v>
      </c>
      <c r="P59" s="50" t="s">
        <v>1139</v>
      </c>
      <c r="Q59" s="50" t="s">
        <v>1139</v>
      </c>
      <c r="R59" s="50" t="s">
        <v>1139</v>
      </c>
      <c r="S59" s="50" t="s">
        <v>1139</v>
      </c>
      <c r="T59" s="50" t="s">
        <v>1139</v>
      </c>
      <c r="U59" s="50">
        <v>10</v>
      </c>
      <c r="V59" s="50">
        <v>90</v>
      </c>
      <c r="W59" s="50">
        <v>437</v>
      </c>
      <c r="X59" s="50">
        <v>4000</v>
      </c>
      <c r="Y59" s="50">
        <v>40056</v>
      </c>
      <c r="Z59" s="50">
        <v>0</v>
      </c>
      <c r="AA59" s="50" t="s">
        <v>1197</v>
      </c>
      <c r="AB59" s="50"/>
      <c r="AC59" s="53"/>
    </row>
    <row r="60" spans="1:29" ht="14.25" customHeight="1" x14ac:dyDescent="0.35">
      <c r="A60" s="44" t="s">
        <v>1198</v>
      </c>
      <c r="B60" s="45">
        <v>16092023</v>
      </c>
      <c r="C60" s="45">
        <v>82831</v>
      </c>
      <c r="D60" s="46">
        <v>8712325</v>
      </c>
      <c r="E60" s="47" t="s">
        <v>1137</v>
      </c>
      <c r="F60" s="45">
        <v>6241613</v>
      </c>
      <c r="G60" s="47" t="s">
        <v>1138</v>
      </c>
      <c r="H60" s="45">
        <v>33</v>
      </c>
      <c r="I60" s="45">
        <v>1816</v>
      </c>
      <c r="J60" s="46" t="s">
        <v>1139</v>
      </c>
      <c r="K60" s="45" t="s">
        <v>1139</v>
      </c>
      <c r="L60" s="45" t="s">
        <v>1139</v>
      </c>
      <c r="M60" s="45" t="s">
        <v>1139</v>
      </c>
      <c r="N60" s="45" t="s">
        <v>1139</v>
      </c>
      <c r="O60" s="45" t="s">
        <v>1139</v>
      </c>
      <c r="P60" s="45" t="s">
        <v>1139</v>
      </c>
      <c r="Q60" s="45" t="s">
        <v>1139</v>
      </c>
      <c r="R60" s="45" t="s">
        <v>1139</v>
      </c>
      <c r="S60" s="45" t="s">
        <v>1139</v>
      </c>
      <c r="T60" s="45" t="s">
        <v>1139</v>
      </c>
      <c r="U60" s="45">
        <v>1</v>
      </c>
      <c r="V60" s="45">
        <v>90</v>
      </c>
      <c r="W60" s="45">
        <v>2783</v>
      </c>
      <c r="X60" s="45">
        <v>4000</v>
      </c>
      <c r="Y60" s="45">
        <v>40012</v>
      </c>
      <c r="Z60" s="45">
        <v>0</v>
      </c>
      <c r="AA60" s="45" t="s">
        <v>1199</v>
      </c>
      <c r="AB60" s="45"/>
      <c r="AC60" s="48"/>
    </row>
    <row r="61" spans="1:29" ht="14.25" customHeight="1" x14ac:dyDescent="0.35">
      <c r="A61" s="49" t="s">
        <v>1198</v>
      </c>
      <c r="B61" s="50">
        <v>16092023</v>
      </c>
      <c r="C61" s="50">
        <v>112831</v>
      </c>
      <c r="D61" s="51">
        <v>8706305</v>
      </c>
      <c r="E61" s="52" t="s">
        <v>1137</v>
      </c>
      <c r="F61" s="50">
        <v>6200289</v>
      </c>
      <c r="G61" s="52" t="s">
        <v>1138</v>
      </c>
      <c r="H61" s="50">
        <v>56</v>
      </c>
      <c r="I61" s="50">
        <v>377</v>
      </c>
      <c r="J61" s="51" t="s">
        <v>1139</v>
      </c>
      <c r="K61" s="50" t="s">
        <v>1139</v>
      </c>
      <c r="L61" s="50" t="s">
        <v>1139</v>
      </c>
      <c r="M61" s="50" t="s">
        <v>1139</v>
      </c>
      <c r="N61" s="50" t="s">
        <v>1139</v>
      </c>
      <c r="O61" s="50" t="s">
        <v>1139</v>
      </c>
      <c r="P61" s="50" t="s">
        <v>1139</v>
      </c>
      <c r="Q61" s="50" t="s">
        <v>1139</v>
      </c>
      <c r="R61" s="50" t="s">
        <v>1139</v>
      </c>
      <c r="S61" s="50" t="s">
        <v>1139</v>
      </c>
      <c r="T61" s="50" t="s">
        <v>1139</v>
      </c>
      <c r="U61" s="50">
        <v>2</v>
      </c>
      <c r="V61" s="50">
        <v>90</v>
      </c>
      <c r="W61" s="50">
        <v>9000</v>
      </c>
      <c r="X61" s="50">
        <v>4000</v>
      </c>
      <c r="Y61" s="50">
        <v>4244</v>
      </c>
      <c r="Z61" s="50">
        <v>2</v>
      </c>
      <c r="AA61" s="50" t="s">
        <v>1200</v>
      </c>
      <c r="AB61" s="50"/>
      <c r="AC61" s="53"/>
    </row>
    <row r="62" spans="1:29" ht="14.25" customHeight="1" x14ac:dyDescent="0.35">
      <c r="A62" s="44" t="s">
        <v>1198</v>
      </c>
      <c r="B62" s="45">
        <v>16092023</v>
      </c>
      <c r="C62" s="45">
        <v>142833</v>
      </c>
      <c r="D62" s="46">
        <v>8707585</v>
      </c>
      <c r="E62" s="47" t="s">
        <v>1137</v>
      </c>
      <c r="F62" s="45">
        <v>6223367</v>
      </c>
      <c r="G62" s="47" t="s">
        <v>1138</v>
      </c>
      <c r="H62" s="45">
        <v>2</v>
      </c>
      <c r="I62" s="45">
        <v>2961</v>
      </c>
      <c r="J62" s="46" t="s">
        <v>1139</v>
      </c>
      <c r="K62" s="45" t="s">
        <v>1139</v>
      </c>
      <c r="L62" s="45" t="s">
        <v>1139</v>
      </c>
      <c r="M62" s="45" t="s">
        <v>1139</v>
      </c>
      <c r="N62" s="45" t="s">
        <v>1139</v>
      </c>
      <c r="O62" s="45" t="s">
        <v>1139</v>
      </c>
      <c r="P62" s="45" t="s">
        <v>1139</v>
      </c>
      <c r="Q62" s="45" t="s">
        <v>1139</v>
      </c>
      <c r="R62" s="45" t="s">
        <v>1139</v>
      </c>
      <c r="S62" s="45" t="s">
        <v>1139</v>
      </c>
      <c r="T62" s="45" t="s">
        <v>1139</v>
      </c>
      <c r="U62" s="45">
        <v>3</v>
      </c>
      <c r="V62" s="45">
        <v>90</v>
      </c>
      <c r="W62" s="45">
        <v>9000</v>
      </c>
      <c r="X62" s="45">
        <v>4000</v>
      </c>
      <c r="Y62" s="45">
        <v>4860</v>
      </c>
      <c r="Z62" s="45">
        <v>2</v>
      </c>
      <c r="AA62" s="45" t="s">
        <v>1201</v>
      </c>
      <c r="AB62" s="45"/>
      <c r="AC62" s="48"/>
    </row>
    <row r="63" spans="1:29" ht="14.25" customHeight="1" x14ac:dyDescent="0.35">
      <c r="A63" s="49" t="s">
        <v>1198</v>
      </c>
      <c r="B63" s="50">
        <v>16092023</v>
      </c>
      <c r="C63" s="50">
        <v>172833</v>
      </c>
      <c r="D63" s="51">
        <v>8713659</v>
      </c>
      <c r="E63" s="52" t="s">
        <v>1137</v>
      </c>
      <c r="F63" s="50">
        <v>6243916</v>
      </c>
      <c r="G63" s="52" t="s">
        <v>1138</v>
      </c>
      <c r="H63" s="50">
        <v>4</v>
      </c>
      <c r="I63" s="50">
        <v>1962</v>
      </c>
      <c r="J63" s="51" t="s">
        <v>1139</v>
      </c>
      <c r="K63" s="50" t="s">
        <v>1139</v>
      </c>
      <c r="L63" s="50" t="s">
        <v>1139</v>
      </c>
      <c r="M63" s="50" t="s">
        <v>1139</v>
      </c>
      <c r="N63" s="50" t="s">
        <v>1139</v>
      </c>
      <c r="O63" s="50" t="s">
        <v>1139</v>
      </c>
      <c r="P63" s="50" t="s">
        <v>1139</v>
      </c>
      <c r="Q63" s="50" t="s">
        <v>1139</v>
      </c>
      <c r="R63" s="50" t="s">
        <v>1139</v>
      </c>
      <c r="S63" s="50" t="s">
        <v>1139</v>
      </c>
      <c r="T63" s="50" t="s">
        <v>1139</v>
      </c>
      <c r="U63" s="50">
        <v>4</v>
      </c>
      <c r="V63" s="50">
        <v>90</v>
      </c>
      <c r="W63" s="50">
        <v>9000</v>
      </c>
      <c r="X63" s="50">
        <v>4000</v>
      </c>
      <c r="Y63" s="50">
        <v>7336</v>
      </c>
      <c r="Z63" s="50">
        <v>2</v>
      </c>
      <c r="AA63" s="50" t="s">
        <v>1202</v>
      </c>
      <c r="AB63" s="50"/>
      <c r="AC63" s="53"/>
    </row>
    <row r="64" spans="1:29" ht="14.25" customHeight="1" x14ac:dyDescent="0.35">
      <c r="A64" s="44" t="s">
        <v>1198</v>
      </c>
      <c r="B64" s="45">
        <v>16092023</v>
      </c>
      <c r="C64" s="45">
        <v>202832</v>
      </c>
      <c r="D64" s="46">
        <v>8712704</v>
      </c>
      <c r="E64" s="47" t="s">
        <v>1137</v>
      </c>
      <c r="F64" s="45">
        <v>6241099</v>
      </c>
      <c r="G64" s="47" t="s">
        <v>1138</v>
      </c>
      <c r="H64" s="45">
        <v>65</v>
      </c>
      <c r="I64" s="45">
        <v>2601</v>
      </c>
      <c r="J64" s="46" t="s">
        <v>1139</v>
      </c>
      <c r="K64" s="45" t="s">
        <v>1139</v>
      </c>
      <c r="L64" s="45" t="s">
        <v>1139</v>
      </c>
      <c r="M64" s="45" t="s">
        <v>1139</v>
      </c>
      <c r="N64" s="45" t="s">
        <v>1139</v>
      </c>
      <c r="O64" s="45" t="s">
        <v>1139</v>
      </c>
      <c r="P64" s="45" t="s">
        <v>1139</v>
      </c>
      <c r="Q64" s="45" t="s">
        <v>1139</v>
      </c>
      <c r="R64" s="45" t="s">
        <v>1139</v>
      </c>
      <c r="S64" s="45" t="s">
        <v>1139</v>
      </c>
      <c r="T64" s="45" t="s">
        <v>1139</v>
      </c>
      <c r="U64" s="45">
        <v>5</v>
      </c>
      <c r="V64" s="45">
        <v>90</v>
      </c>
      <c r="W64" s="45">
        <v>3877</v>
      </c>
      <c r="X64" s="45">
        <v>4000</v>
      </c>
      <c r="Y64" s="45">
        <v>40000</v>
      </c>
      <c r="Z64" s="45">
        <v>0</v>
      </c>
      <c r="AA64" s="45" t="s">
        <v>1203</v>
      </c>
      <c r="AB64" s="45"/>
      <c r="AC64" s="48" t="s">
        <v>1204</v>
      </c>
    </row>
    <row r="65" spans="1:29" ht="14.25" customHeight="1" x14ac:dyDescent="0.35">
      <c r="A65" s="49" t="s">
        <v>1198</v>
      </c>
      <c r="B65" s="50">
        <v>16092023</v>
      </c>
      <c r="C65" s="50">
        <v>232833</v>
      </c>
      <c r="D65" s="51">
        <v>8703393</v>
      </c>
      <c r="E65" s="52" t="s">
        <v>1137</v>
      </c>
      <c r="F65" s="50">
        <v>5853673</v>
      </c>
      <c r="G65" s="52" t="s">
        <v>1138</v>
      </c>
      <c r="H65" s="50">
        <v>81</v>
      </c>
      <c r="I65" s="50">
        <v>1703</v>
      </c>
      <c r="J65" s="51" t="s">
        <v>1139</v>
      </c>
      <c r="K65" s="50" t="s">
        <v>1139</v>
      </c>
      <c r="L65" s="50" t="s">
        <v>1139</v>
      </c>
      <c r="M65" s="50" t="s">
        <v>1139</v>
      </c>
      <c r="N65" s="50" t="s">
        <v>1139</v>
      </c>
      <c r="O65" s="50" t="s">
        <v>1139</v>
      </c>
      <c r="P65" s="50" t="s">
        <v>1139</v>
      </c>
      <c r="Q65" s="50" t="s">
        <v>1139</v>
      </c>
      <c r="R65" s="50" t="s">
        <v>1139</v>
      </c>
      <c r="S65" s="50" t="s">
        <v>1139</v>
      </c>
      <c r="T65" s="50" t="s">
        <v>1139</v>
      </c>
      <c r="U65" s="50">
        <v>6</v>
      </c>
      <c r="V65" s="50">
        <v>90</v>
      </c>
      <c r="W65" s="50">
        <v>9000</v>
      </c>
      <c r="X65" s="50">
        <v>4000</v>
      </c>
      <c r="Y65" s="50">
        <v>3259</v>
      </c>
      <c r="Z65" s="50">
        <v>2</v>
      </c>
      <c r="AA65" s="50" t="s">
        <v>1205</v>
      </c>
      <c r="AB65" s="50"/>
      <c r="AC65" s="53" t="s">
        <v>1204</v>
      </c>
    </row>
    <row r="66" spans="1:29" ht="14.25" customHeight="1" x14ac:dyDescent="0.35">
      <c r="A66" s="44" t="s">
        <v>1198</v>
      </c>
      <c r="B66" s="45">
        <v>17092023</v>
      </c>
      <c r="C66" s="45">
        <v>22832</v>
      </c>
      <c r="D66" s="46">
        <v>8658644</v>
      </c>
      <c r="E66" s="47" t="s">
        <v>1137</v>
      </c>
      <c r="F66" s="45">
        <v>5959836</v>
      </c>
      <c r="G66" s="47" t="s">
        <v>1138</v>
      </c>
      <c r="H66" s="45">
        <v>2</v>
      </c>
      <c r="I66" s="45">
        <v>2675</v>
      </c>
      <c r="J66" s="46" t="s">
        <v>1139</v>
      </c>
      <c r="K66" s="45" t="s">
        <v>1139</v>
      </c>
      <c r="L66" s="45" t="s">
        <v>1139</v>
      </c>
      <c r="M66" s="45" t="s">
        <v>1139</v>
      </c>
      <c r="N66" s="45" t="s">
        <v>1139</v>
      </c>
      <c r="O66" s="45" t="s">
        <v>1139</v>
      </c>
      <c r="P66" s="45" t="s">
        <v>1139</v>
      </c>
      <c r="Q66" s="45" t="s">
        <v>1139</v>
      </c>
      <c r="R66" s="45" t="s">
        <v>1139</v>
      </c>
      <c r="S66" s="45" t="s">
        <v>1139</v>
      </c>
      <c r="T66" s="45" t="s">
        <v>1139</v>
      </c>
      <c r="U66" s="45">
        <v>7</v>
      </c>
      <c r="V66" s="45">
        <v>90</v>
      </c>
      <c r="W66" s="45">
        <v>9000</v>
      </c>
      <c r="X66" s="45">
        <v>4000</v>
      </c>
      <c r="Y66" s="45">
        <v>2654</v>
      </c>
      <c r="Z66" s="45">
        <v>2</v>
      </c>
      <c r="AA66" s="45" t="s">
        <v>1206</v>
      </c>
      <c r="AB66" s="45"/>
      <c r="AC66" s="48" t="s">
        <v>1204</v>
      </c>
    </row>
    <row r="67" spans="1:29" ht="14.25" customHeight="1" x14ac:dyDescent="0.35">
      <c r="A67" s="49" t="s">
        <v>1198</v>
      </c>
      <c r="B67" s="50">
        <v>18092023</v>
      </c>
      <c r="C67" s="50">
        <v>92147</v>
      </c>
      <c r="D67" s="51">
        <v>8604719</v>
      </c>
      <c r="E67" s="52" t="s">
        <v>1137</v>
      </c>
      <c r="F67" s="50">
        <v>6014715</v>
      </c>
      <c r="G67" s="52" t="s">
        <v>1138</v>
      </c>
      <c r="H67" s="50">
        <v>68</v>
      </c>
      <c r="I67" s="50">
        <v>1326</v>
      </c>
      <c r="J67" s="51" t="s">
        <v>1139</v>
      </c>
      <c r="K67" s="50" t="s">
        <v>1139</v>
      </c>
      <c r="L67" s="50" t="s">
        <v>1139</v>
      </c>
      <c r="M67" s="50" t="s">
        <v>1139</v>
      </c>
      <c r="N67" s="50" t="s">
        <v>1139</v>
      </c>
      <c r="O67" s="50" t="s">
        <v>1139</v>
      </c>
      <c r="P67" s="50" t="s">
        <v>1139</v>
      </c>
      <c r="Q67" s="50" t="s">
        <v>1139</v>
      </c>
      <c r="R67" s="50" t="s">
        <v>1139</v>
      </c>
      <c r="S67" s="50" t="s">
        <v>1139</v>
      </c>
      <c r="T67" s="50" t="s">
        <v>1139</v>
      </c>
      <c r="U67" s="50">
        <v>8</v>
      </c>
      <c r="V67" s="50">
        <v>90</v>
      </c>
      <c r="W67" s="50">
        <v>9000</v>
      </c>
      <c r="X67" s="50">
        <v>4000</v>
      </c>
      <c r="Y67" s="50">
        <v>-907</v>
      </c>
      <c r="Z67" s="50">
        <v>2</v>
      </c>
      <c r="AA67" s="50" t="s">
        <v>1207</v>
      </c>
      <c r="AB67" s="50"/>
      <c r="AC67" s="53" t="s">
        <v>1204</v>
      </c>
    </row>
    <row r="68" spans="1:29" ht="14.25" customHeight="1" x14ac:dyDescent="0.35">
      <c r="A68" s="44" t="s">
        <v>1208</v>
      </c>
      <c r="B68" s="45">
        <v>20092023</v>
      </c>
      <c r="C68" s="45">
        <v>185641</v>
      </c>
      <c r="D68" s="46">
        <v>8528098</v>
      </c>
      <c r="E68" s="47" t="s">
        <v>1137</v>
      </c>
      <c r="F68" s="45">
        <v>5959322</v>
      </c>
      <c r="G68" s="47" t="s">
        <v>1138</v>
      </c>
      <c r="H68" s="45">
        <v>3</v>
      </c>
      <c r="I68" s="45">
        <v>3400</v>
      </c>
      <c r="J68" s="46" t="s">
        <v>1139</v>
      </c>
      <c r="K68" s="45" t="s">
        <v>1139</v>
      </c>
      <c r="L68" s="45" t="s">
        <v>1139</v>
      </c>
      <c r="M68" s="45" t="s">
        <v>1139</v>
      </c>
      <c r="N68" s="45" t="s">
        <v>1139</v>
      </c>
      <c r="O68" s="45" t="s">
        <v>1139</v>
      </c>
      <c r="P68" s="45" t="s">
        <v>1139</v>
      </c>
      <c r="Q68" s="45" t="s">
        <v>1139</v>
      </c>
      <c r="R68" s="45" t="s">
        <v>1139</v>
      </c>
      <c r="S68" s="45" t="s">
        <v>1139</v>
      </c>
      <c r="T68" s="45" t="s">
        <v>1139</v>
      </c>
      <c r="U68" s="45">
        <v>2</v>
      </c>
      <c r="V68" s="45">
        <v>90</v>
      </c>
      <c r="W68" s="45">
        <v>9000</v>
      </c>
      <c r="X68" s="45">
        <v>4000</v>
      </c>
      <c r="Y68" s="45">
        <v>-907</v>
      </c>
      <c r="Z68" s="45">
        <v>1</v>
      </c>
      <c r="AA68" s="45"/>
      <c r="AB68" s="45"/>
      <c r="AC68" s="48" t="s">
        <v>1204</v>
      </c>
    </row>
    <row r="69" spans="1:29" ht="14.25" customHeight="1" x14ac:dyDescent="0.35">
      <c r="A69" s="49" t="s">
        <v>1209</v>
      </c>
      <c r="B69" s="50">
        <v>20092023</v>
      </c>
      <c r="C69" s="50">
        <v>185945</v>
      </c>
      <c r="D69" s="51">
        <v>8528111</v>
      </c>
      <c r="E69" s="52" t="s">
        <v>1137</v>
      </c>
      <c r="F69" s="50">
        <v>5959262</v>
      </c>
      <c r="G69" s="52" t="s">
        <v>1138</v>
      </c>
      <c r="H69" s="50">
        <v>3</v>
      </c>
      <c r="I69" s="50">
        <v>3422</v>
      </c>
      <c r="J69" s="51" t="s">
        <v>1139</v>
      </c>
      <c r="K69" s="50" t="s">
        <v>1139</v>
      </c>
      <c r="L69" s="50" t="s">
        <v>1139</v>
      </c>
      <c r="M69" s="50" t="s">
        <v>1139</v>
      </c>
      <c r="N69" s="50" t="s">
        <v>1139</v>
      </c>
      <c r="O69" s="50" t="s">
        <v>1139</v>
      </c>
      <c r="P69" s="50" t="s">
        <v>1139</v>
      </c>
      <c r="Q69" s="50" t="s">
        <v>1139</v>
      </c>
      <c r="R69" s="50" t="s">
        <v>1139</v>
      </c>
      <c r="S69" s="50" t="s">
        <v>1139</v>
      </c>
      <c r="T69" s="50" t="s">
        <v>1139</v>
      </c>
      <c r="U69" s="50">
        <v>1</v>
      </c>
      <c r="V69" s="50">
        <v>90</v>
      </c>
      <c r="W69" s="50">
        <v>9000</v>
      </c>
      <c r="X69" s="50">
        <v>4000</v>
      </c>
      <c r="Y69" s="50">
        <v>-918</v>
      </c>
      <c r="Z69" s="50">
        <v>2</v>
      </c>
      <c r="AA69" s="50" t="s">
        <v>1210</v>
      </c>
      <c r="AB69" s="50"/>
      <c r="AC69" s="53" t="s">
        <v>1204</v>
      </c>
    </row>
    <row r="70" spans="1:29" ht="14.25" customHeight="1" x14ac:dyDescent="0.35">
      <c r="A70" s="44" t="s">
        <v>1209</v>
      </c>
      <c r="B70" s="45">
        <v>20092023</v>
      </c>
      <c r="C70" s="45">
        <v>215946</v>
      </c>
      <c r="D70" s="46">
        <v>8525155</v>
      </c>
      <c r="E70" s="47" t="s">
        <v>1137</v>
      </c>
      <c r="F70" s="45">
        <v>5822647</v>
      </c>
      <c r="G70" s="47" t="s">
        <v>1138</v>
      </c>
      <c r="H70" s="45">
        <v>69</v>
      </c>
      <c r="I70" s="45">
        <v>2319</v>
      </c>
      <c r="J70" s="46" t="s">
        <v>1139</v>
      </c>
      <c r="K70" s="45" t="s">
        <v>1139</v>
      </c>
      <c r="L70" s="45" t="s">
        <v>1139</v>
      </c>
      <c r="M70" s="45" t="s">
        <v>1139</v>
      </c>
      <c r="N70" s="45" t="s">
        <v>1139</v>
      </c>
      <c r="O70" s="45" t="s">
        <v>1139</v>
      </c>
      <c r="P70" s="45" t="s">
        <v>1139</v>
      </c>
      <c r="Q70" s="45" t="s">
        <v>1139</v>
      </c>
      <c r="R70" s="45" t="s">
        <v>1139</v>
      </c>
      <c r="S70" s="45" t="s">
        <v>1139</v>
      </c>
      <c r="T70" s="45" t="s">
        <v>1139</v>
      </c>
      <c r="U70" s="45">
        <v>2</v>
      </c>
      <c r="V70" s="45">
        <v>90</v>
      </c>
      <c r="W70" s="45">
        <v>9000</v>
      </c>
      <c r="X70" s="45">
        <v>4000</v>
      </c>
      <c r="Y70" s="45">
        <v>-1030</v>
      </c>
      <c r="Z70" s="45">
        <v>2</v>
      </c>
      <c r="AA70" s="45" t="s">
        <v>1211</v>
      </c>
      <c r="AB70" s="45"/>
      <c r="AC70" s="48" t="s">
        <v>1204</v>
      </c>
    </row>
    <row r="71" spans="1:29" ht="14.25" customHeight="1" x14ac:dyDescent="0.35">
      <c r="A71" s="49" t="s">
        <v>1209</v>
      </c>
      <c r="B71" s="50">
        <v>21092023</v>
      </c>
      <c r="C71" s="50">
        <v>5946</v>
      </c>
      <c r="D71" s="51">
        <v>8516013</v>
      </c>
      <c r="E71" s="52" t="s">
        <v>1137</v>
      </c>
      <c r="F71" s="50">
        <v>5512219</v>
      </c>
      <c r="G71" s="52" t="s">
        <v>1138</v>
      </c>
      <c r="H71" s="50">
        <v>63</v>
      </c>
      <c r="I71" s="50">
        <v>2160</v>
      </c>
      <c r="J71" s="51" t="s">
        <v>1139</v>
      </c>
      <c r="K71" s="50" t="s">
        <v>1139</v>
      </c>
      <c r="L71" s="50" t="s">
        <v>1139</v>
      </c>
      <c r="M71" s="50" t="s">
        <v>1139</v>
      </c>
      <c r="N71" s="50" t="s">
        <v>1139</v>
      </c>
      <c r="O71" s="50" t="s">
        <v>1139</v>
      </c>
      <c r="P71" s="50" t="s">
        <v>1139</v>
      </c>
      <c r="Q71" s="50" t="s">
        <v>1139</v>
      </c>
      <c r="R71" s="50" t="s">
        <v>1139</v>
      </c>
      <c r="S71" s="50" t="s">
        <v>1139</v>
      </c>
      <c r="T71" s="50" t="s">
        <v>1139</v>
      </c>
      <c r="U71" s="50">
        <v>3</v>
      </c>
      <c r="V71" s="50">
        <v>90</v>
      </c>
      <c r="W71" s="50">
        <v>547</v>
      </c>
      <c r="X71" s="50">
        <v>4000</v>
      </c>
      <c r="Y71" s="50">
        <v>40012</v>
      </c>
      <c r="Z71" s="50">
        <v>0</v>
      </c>
      <c r="AA71" s="50" t="s">
        <v>1212</v>
      </c>
      <c r="AB71" s="50"/>
      <c r="AC71" s="53" t="s">
        <v>1204</v>
      </c>
    </row>
    <row r="72" spans="1:29" ht="14.25" customHeight="1" x14ac:dyDescent="0.35">
      <c r="A72" s="44" t="s">
        <v>1209</v>
      </c>
      <c r="B72" s="45">
        <v>21092023</v>
      </c>
      <c r="C72" s="45">
        <v>35946</v>
      </c>
      <c r="D72" s="46">
        <v>8513011</v>
      </c>
      <c r="E72" s="47" t="s">
        <v>1137</v>
      </c>
      <c r="F72" s="45">
        <v>5152182</v>
      </c>
      <c r="G72" s="47" t="s">
        <v>1138</v>
      </c>
      <c r="H72" s="45">
        <v>71</v>
      </c>
      <c r="I72" s="45">
        <v>2611</v>
      </c>
      <c r="J72" s="46" t="s">
        <v>1139</v>
      </c>
      <c r="K72" s="45" t="s">
        <v>1139</v>
      </c>
      <c r="L72" s="45" t="s">
        <v>1139</v>
      </c>
      <c r="M72" s="45" t="s">
        <v>1139</v>
      </c>
      <c r="N72" s="45" t="s">
        <v>1139</v>
      </c>
      <c r="O72" s="45" t="s">
        <v>1139</v>
      </c>
      <c r="P72" s="45" t="s">
        <v>1139</v>
      </c>
      <c r="Q72" s="45" t="s">
        <v>1139</v>
      </c>
      <c r="R72" s="45" t="s">
        <v>1139</v>
      </c>
      <c r="S72" s="45" t="s">
        <v>1139</v>
      </c>
      <c r="T72" s="45" t="s">
        <v>1139</v>
      </c>
      <c r="U72" s="45">
        <v>4</v>
      </c>
      <c r="V72" s="45">
        <v>90</v>
      </c>
      <c r="W72" s="45">
        <v>9000</v>
      </c>
      <c r="X72" s="45">
        <v>4000</v>
      </c>
      <c r="Y72" s="45">
        <v>-884</v>
      </c>
      <c r="Z72" s="45">
        <v>2</v>
      </c>
      <c r="AA72" s="45" t="s">
        <v>1213</v>
      </c>
      <c r="AB72" s="45"/>
      <c r="AC72" s="48" t="s">
        <v>1204</v>
      </c>
    </row>
    <row r="73" spans="1:29" ht="14.25" customHeight="1" x14ac:dyDescent="0.35">
      <c r="A73" s="49" t="s">
        <v>1209</v>
      </c>
      <c r="B73" s="50">
        <v>21092023</v>
      </c>
      <c r="C73" s="50">
        <v>65946</v>
      </c>
      <c r="D73" s="51">
        <v>8503271</v>
      </c>
      <c r="E73" s="52" t="s">
        <v>1137</v>
      </c>
      <c r="F73" s="50">
        <v>4850362</v>
      </c>
      <c r="G73" s="52" t="s">
        <v>1138</v>
      </c>
      <c r="H73" s="50">
        <v>35</v>
      </c>
      <c r="I73" s="50">
        <v>2714</v>
      </c>
      <c r="J73" s="51" t="s">
        <v>1139</v>
      </c>
      <c r="K73" s="50" t="s">
        <v>1139</v>
      </c>
      <c r="L73" s="50" t="s">
        <v>1139</v>
      </c>
      <c r="M73" s="50" t="s">
        <v>1139</v>
      </c>
      <c r="N73" s="50" t="s">
        <v>1139</v>
      </c>
      <c r="O73" s="50" t="s">
        <v>1139</v>
      </c>
      <c r="P73" s="50" t="s">
        <v>1139</v>
      </c>
      <c r="Q73" s="50" t="s">
        <v>1139</v>
      </c>
      <c r="R73" s="50" t="s">
        <v>1139</v>
      </c>
      <c r="S73" s="50" t="s">
        <v>1139</v>
      </c>
      <c r="T73" s="50" t="s">
        <v>1139</v>
      </c>
      <c r="U73" s="50">
        <v>5</v>
      </c>
      <c r="V73" s="50">
        <v>90</v>
      </c>
      <c r="W73" s="50">
        <v>9000</v>
      </c>
      <c r="X73" s="50">
        <v>4000</v>
      </c>
      <c r="Y73" s="50">
        <v>-795</v>
      </c>
      <c r="Z73" s="50">
        <v>2</v>
      </c>
      <c r="AA73" s="50" t="s">
        <v>1214</v>
      </c>
      <c r="AB73" s="50"/>
      <c r="AC73" s="53" t="s">
        <v>1204</v>
      </c>
    </row>
    <row r="74" spans="1:29" ht="14.25" customHeight="1" x14ac:dyDescent="0.35">
      <c r="A74" s="44" t="s">
        <v>1209</v>
      </c>
      <c r="B74" s="45">
        <v>21092023</v>
      </c>
      <c r="C74" s="45">
        <v>95946</v>
      </c>
      <c r="D74" s="46">
        <v>8501884</v>
      </c>
      <c r="E74" s="47" t="s">
        <v>1137</v>
      </c>
      <c r="F74" s="45">
        <v>4827885</v>
      </c>
      <c r="G74" s="47" t="s">
        <v>1138</v>
      </c>
      <c r="H74" s="45">
        <v>3</v>
      </c>
      <c r="I74" s="45">
        <v>3309</v>
      </c>
      <c r="J74" s="46" t="s">
        <v>1139</v>
      </c>
      <c r="K74" s="45" t="s">
        <v>1139</v>
      </c>
      <c r="L74" s="45" t="s">
        <v>1139</v>
      </c>
      <c r="M74" s="45" t="s">
        <v>1139</v>
      </c>
      <c r="N74" s="45" t="s">
        <v>1139</v>
      </c>
      <c r="O74" s="45" t="s">
        <v>1139</v>
      </c>
      <c r="P74" s="45" t="s">
        <v>1139</v>
      </c>
      <c r="Q74" s="45" t="s">
        <v>1139</v>
      </c>
      <c r="R74" s="45" t="s">
        <v>1139</v>
      </c>
      <c r="S74" s="45" t="s">
        <v>1139</v>
      </c>
      <c r="T74" s="45" t="s">
        <v>1139</v>
      </c>
      <c r="U74" s="45">
        <v>6</v>
      </c>
      <c r="V74" s="45">
        <v>90</v>
      </c>
      <c r="W74" s="45">
        <v>9000</v>
      </c>
      <c r="X74" s="45">
        <v>4000</v>
      </c>
      <c r="Y74" s="45">
        <v>-851</v>
      </c>
      <c r="Z74" s="45">
        <v>2</v>
      </c>
      <c r="AA74" s="45" t="s">
        <v>1215</v>
      </c>
      <c r="AB74" s="45"/>
      <c r="AC74" s="48" t="s">
        <v>1204</v>
      </c>
    </row>
    <row r="75" spans="1:29" ht="14.25" customHeight="1" x14ac:dyDescent="0.35">
      <c r="A75" s="49" t="s">
        <v>1209</v>
      </c>
      <c r="B75" s="50">
        <v>21092023</v>
      </c>
      <c r="C75" s="50">
        <v>125946</v>
      </c>
      <c r="D75" s="51">
        <v>8455801</v>
      </c>
      <c r="E75" s="52" t="s">
        <v>1137</v>
      </c>
      <c r="F75" s="50">
        <v>4547313</v>
      </c>
      <c r="G75" s="52" t="s">
        <v>1138</v>
      </c>
      <c r="H75" s="50">
        <v>66</v>
      </c>
      <c r="I75" s="50">
        <v>2206</v>
      </c>
      <c r="J75" s="51" t="s">
        <v>1139</v>
      </c>
      <c r="K75" s="50" t="s">
        <v>1139</v>
      </c>
      <c r="L75" s="50" t="s">
        <v>1139</v>
      </c>
      <c r="M75" s="50" t="s">
        <v>1139</v>
      </c>
      <c r="N75" s="50" t="s">
        <v>1139</v>
      </c>
      <c r="O75" s="50" t="s">
        <v>1139</v>
      </c>
      <c r="P75" s="50" t="s">
        <v>1139</v>
      </c>
      <c r="Q75" s="50" t="s">
        <v>1139</v>
      </c>
      <c r="R75" s="50" t="s">
        <v>1139</v>
      </c>
      <c r="S75" s="50" t="s">
        <v>1139</v>
      </c>
      <c r="T75" s="50" t="s">
        <v>1139</v>
      </c>
      <c r="U75" s="50">
        <v>7</v>
      </c>
      <c r="V75" s="50">
        <v>90</v>
      </c>
      <c r="W75" s="50">
        <v>9000</v>
      </c>
      <c r="X75" s="50">
        <v>4000</v>
      </c>
      <c r="Y75" s="50">
        <v>-671</v>
      </c>
      <c r="Z75" s="50">
        <v>2</v>
      </c>
      <c r="AA75" s="50" t="s">
        <v>1216</v>
      </c>
      <c r="AB75" s="50"/>
      <c r="AC75" s="53" t="s">
        <v>1204</v>
      </c>
    </row>
    <row r="76" spans="1:29" ht="14.25" customHeight="1" x14ac:dyDescent="0.35">
      <c r="A76" s="44" t="s">
        <v>1209</v>
      </c>
      <c r="B76" s="45">
        <v>21092023</v>
      </c>
      <c r="C76" s="45">
        <v>155947</v>
      </c>
      <c r="D76" s="46">
        <v>8448330</v>
      </c>
      <c r="E76" s="47" t="s">
        <v>1137</v>
      </c>
      <c r="F76" s="45">
        <v>4215566</v>
      </c>
      <c r="G76" s="47" t="s">
        <v>1138</v>
      </c>
      <c r="H76" s="45">
        <v>64</v>
      </c>
      <c r="I76" s="45">
        <v>2223</v>
      </c>
      <c r="J76" s="46" t="s">
        <v>1139</v>
      </c>
      <c r="K76" s="45" t="s">
        <v>1139</v>
      </c>
      <c r="L76" s="45" t="s">
        <v>1139</v>
      </c>
      <c r="M76" s="45" t="s">
        <v>1139</v>
      </c>
      <c r="N76" s="45" t="s">
        <v>1139</v>
      </c>
      <c r="O76" s="45" t="s">
        <v>1139</v>
      </c>
      <c r="P76" s="45" t="s">
        <v>1139</v>
      </c>
      <c r="Q76" s="45" t="s">
        <v>1139</v>
      </c>
      <c r="R76" s="45" t="s">
        <v>1139</v>
      </c>
      <c r="S76" s="45" t="s">
        <v>1139</v>
      </c>
      <c r="T76" s="45" t="s">
        <v>1139</v>
      </c>
      <c r="U76" s="45">
        <v>8</v>
      </c>
      <c r="V76" s="45">
        <v>90</v>
      </c>
      <c r="W76" s="45">
        <v>9000</v>
      </c>
      <c r="X76" s="45">
        <v>4000</v>
      </c>
      <c r="Y76" s="45">
        <v>-783</v>
      </c>
      <c r="Z76" s="45">
        <v>2</v>
      </c>
      <c r="AA76" s="45" t="s">
        <v>1217</v>
      </c>
      <c r="AB76" s="45"/>
      <c r="AC76" s="48" t="s">
        <v>1204</v>
      </c>
    </row>
    <row r="77" spans="1:29" ht="14.25" customHeight="1" x14ac:dyDescent="0.35">
      <c r="A77" s="49" t="s">
        <v>1209</v>
      </c>
      <c r="B77" s="50">
        <v>21092023</v>
      </c>
      <c r="C77" s="50">
        <v>185947</v>
      </c>
      <c r="D77" s="51">
        <v>8439421</v>
      </c>
      <c r="E77" s="52" t="s">
        <v>1137</v>
      </c>
      <c r="F77" s="50">
        <v>3916856</v>
      </c>
      <c r="G77" s="52" t="s">
        <v>1138</v>
      </c>
      <c r="H77" s="50">
        <v>65</v>
      </c>
      <c r="I77" s="50">
        <v>2205</v>
      </c>
      <c r="J77" s="51" t="s">
        <v>1139</v>
      </c>
      <c r="K77" s="50" t="s">
        <v>1139</v>
      </c>
      <c r="L77" s="50" t="s">
        <v>1139</v>
      </c>
      <c r="M77" s="50" t="s">
        <v>1139</v>
      </c>
      <c r="N77" s="50" t="s">
        <v>1139</v>
      </c>
      <c r="O77" s="50" t="s">
        <v>1139</v>
      </c>
      <c r="P77" s="50" t="s">
        <v>1139</v>
      </c>
      <c r="Q77" s="50" t="s">
        <v>1139</v>
      </c>
      <c r="R77" s="50" t="s">
        <v>1139</v>
      </c>
      <c r="S77" s="50" t="s">
        <v>1139</v>
      </c>
      <c r="T77" s="50" t="s">
        <v>1139</v>
      </c>
      <c r="U77" s="50">
        <v>9</v>
      </c>
      <c r="V77" s="50">
        <v>90</v>
      </c>
      <c r="W77" s="50">
        <v>9000</v>
      </c>
      <c r="X77" s="50">
        <v>4000</v>
      </c>
      <c r="Y77" s="50">
        <v>-705</v>
      </c>
      <c r="Z77" s="50">
        <v>2</v>
      </c>
      <c r="AA77" s="50" t="s">
        <v>1218</v>
      </c>
      <c r="AB77" s="50"/>
      <c r="AC77" s="53" t="s">
        <v>1204</v>
      </c>
    </row>
    <row r="78" spans="1:29" ht="14.25" customHeight="1" x14ac:dyDescent="0.35">
      <c r="A78" s="44" t="s">
        <v>1209</v>
      </c>
      <c r="B78" s="45">
        <v>21092023</v>
      </c>
      <c r="C78" s="45">
        <v>215947</v>
      </c>
      <c r="D78" s="46">
        <v>8426904</v>
      </c>
      <c r="E78" s="47" t="s">
        <v>1137</v>
      </c>
      <c r="F78" s="45">
        <v>3650950</v>
      </c>
      <c r="G78" s="47" t="s">
        <v>1138</v>
      </c>
      <c r="H78" s="45">
        <v>58</v>
      </c>
      <c r="I78" s="45">
        <v>2277</v>
      </c>
      <c r="J78" s="46" t="s">
        <v>1139</v>
      </c>
      <c r="K78" s="45" t="s">
        <v>1139</v>
      </c>
      <c r="L78" s="45" t="s">
        <v>1139</v>
      </c>
      <c r="M78" s="45" t="s">
        <v>1139</v>
      </c>
      <c r="N78" s="45" t="s">
        <v>1139</v>
      </c>
      <c r="O78" s="45" t="s">
        <v>1139</v>
      </c>
      <c r="P78" s="45" t="s">
        <v>1139</v>
      </c>
      <c r="Q78" s="45" t="s">
        <v>1139</v>
      </c>
      <c r="R78" s="45" t="s">
        <v>1139</v>
      </c>
      <c r="S78" s="45" t="s">
        <v>1139</v>
      </c>
      <c r="T78" s="45" t="s">
        <v>1139</v>
      </c>
      <c r="U78" s="45">
        <v>10</v>
      </c>
      <c r="V78" s="45">
        <v>90</v>
      </c>
      <c r="W78" s="45">
        <v>9000</v>
      </c>
      <c r="X78" s="45">
        <v>4000</v>
      </c>
      <c r="Y78" s="45">
        <v>-728</v>
      </c>
      <c r="Z78" s="45">
        <v>2</v>
      </c>
      <c r="AA78" s="45" t="s">
        <v>1219</v>
      </c>
      <c r="AB78" s="45"/>
      <c r="AC78" s="48" t="s">
        <v>1204</v>
      </c>
    </row>
    <row r="79" spans="1:29" ht="14.25" customHeight="1" x14ac:dyDescent="0.35">
      <c r="A79" s="49" t="s">
        <v>1209</v>
      </c>
      <c r="B79" s="50">
        <v>22092023</v>
      </c>
      <c r="C79" s="50">
        <v>5947</v>
      </c>
      <c r="D79" s="51">
        <v>8414614</v>
      </c>
      <c r="E79" s="52" t="s">
        <v>1137</v>
      </c>
      <c r="F79" s="50">
        <v>3410704</v>
      </c>
      <c r="G79" s="52" t="s">
        <v>1138</v>
      </c>
      <c r="H79" s="50">
        <v>74</v>
      </c>
      <c r="I79" s="50">
        <v>2149</v>
      </c>
      <c r="J79" s="51" t="s">
        <v>1139</v>
      </c>
      <c r="K79" s="50" t="s">
        <v>1139</v>
      </c>
      <c r="L79" s="50" t="s">
        <v>1139</v>
      </c>
      <c r="M79" s="50" t="s">
        <v>1139</v>
      </c>
      <c r="N79" s="50" t="s">
        <v>1139</v>
      </c>
      <c r="O79" s="50" t="s">
        <v>1139</v>
      </c>
      <c r="P79" s="50" t="s">
        <v>1139</v>
      </c>
      <c r="Q79" s="50" t="s">
        <v>1139</v>
      </c>
      <c r="R79" s="50" t="s">
        <v>1139</v>
      </c>
      <c r="S79" s="50" t="s">
        <v>1139</v>
      </c>
      <c r="T79" s="50" t="s">
        <v>1139</v>
      </c>
      <c r="U79" s="50">
        <v>11</v>
      </c>
      <c r="V79" s="50">
        <v>90</v>
      </c>
      <c r="W79" s="50">
        <v>9000</v>
      </c>
      <c r="X79" s="50">
        <v>4000</v>
      </c>
      <c r="Y79" s="50">
        <v>-1064</v>
      </c>
      <c r="Z79" s="50">
        <v>2</v>
      </c>
      <c r="AA79" s="50" t="s">
        <v>1220</v>
      </c>
      <c r="AB79" s="50"/>
      <c r="AC79" s="53" t="s">
        <v>1204</v>
      </c>
    </row>
    <row r="80" spans="1:29" ht="14.25" customHeight="1" x14ac:dyDescent="0.35">
      <c r="A80" s="44" t="s">
        <v>1209</v>
      </c>
      <c r="B80" s="45">
        <v>22092023</v>
      </c>
      <c r="C80" s="45">
        <v>35947</v>
      </c>
      <c r="D80" s="46">
        <v>8358980</v>
      </c>
      <c r="E80" s="47" t="s">
        <v>1137</v>
      </c>
      <c r="F80" s="45">
        <v>3217191</v>
      </c>
      <c r="G80" s="47" t="s">
        <v>1138</v>
      </c>
      <c r="H80" s="45">
        <v>2</v>
      </c>
      <c r="I80" s="45">
        <v>1841</v>
      </c>
      <c r="J80" s="46" t="s">
        <v>1139</v>
      </c>
      <c r="K80" s="45" t="s">
        <v>1139</v>
      </c>
      <c r="L80" s="45" t="s">
        <v>1139</v>
      </c>
      <c r="M80" s="45" t="s">
        <v>1139</v>
      </c>
      <c r="N80" s="45" t="s">
        <v>1139</v>
      </c>
      <c r="O80" s="45" t="s">
        <v>1139</v>
      </c>
      <c r="P80" s="45" t="s">
        <v>1139</v>
      </c>
      <c r="Q80" s="45" t="s">
        <v>1139</v>
      </c>
      <c r="R80" s="45" t="s">
        <v>1139</v>
      </c>
      <c r="S80" s="45" t="s">
        <v>1139</v>
      </c>
      <c r="T80" s="45" t="s">
        <v>1139</v>
      </c>
      <c r="U80" s="45">
        <v>12</v>
      </c>
      <c r="V80" s="45">
        <v>90</v>
      </c>
      <c r="W80" s="45">
        <v>9000</v>
      </c>
      <c r="X80" s="45">
        <v>4000</v>
      </c>
      <c r="Y80" s="45">
        <v>-638</v>
      </c>
      <c r="Z80" s="45">
        <v>2</v>
      </c>
      <c r="AA80" s="45" t="s">
        <v>1221</v>
      </c>
      <c r="AB80" s="45"/>
      <c r="AC80" s="48" t="s">
        <v>1204</v>
      </c>
    </row>
    <row r="81" spans="1:29" ht="14.25" customHeight="1" x14ac:dyDescent="0.35">
      <c r="A81" s="49" t="s">
        <v>1222</v>
      </c>
      <c r="B81" s="50">
        <v>22092023</v>
      </c>
      <c r="C81" s="50">
        <v>122638</v>
      </c>
      <c r="D81" s="51">
        <v>8351085</v>
      </c>
      <c r="E81" s="52" t="s">
        <v>1137</v>
      </c>
      <c r="F81" s="50">
        <v>3218900</v>
      </c>
      <c r="G81" s="52" t="s">
        <v>1138</v>
      </c>
      <c r="H81" s="50">
        <v>38</v>
      </c>
      <c r="I81" s="50">
        <v>1323</v>
      </c>
      <c r="J81" s="51" t="s">
        <v>1139</v>
      </c>
      <c r="K81" s="50" t="s">
        <v>1139</v>
      </c>
      <c r="L81" s="50" t="s">
        <v>1139</v>
      </c>
      <c r="M81" s="50" t="s">
        <v>1139</v>
      </c>
      <c r="N81" s="50" t="s">
        <v>1139</v>
      </c>
      <c r="O81" s="50" t="s">
        <v>1139</v>
      </c>
      <c r="P81" s="50" t="s">
        <v>1139</v>
      </c>
      <c r="Q81" s="50" t="s">
        <v>1139</v>
      </c>
      <c r="R81" s="50" t="s">
        <v>1139</v>
      </c>
      <c r="S81" s="50" t="s">
        <v>1139</v>
      </c>
      <c r="T81" s="50" t="s">
        <v>1139</v>
      </c>
      <c r="U81" s="50">
        <v>1</v>
      </c>
      <c r="V81" s="50">
        <v>90</v>
      </c>
      <c r="W81" s="50">
        <v>457</v>
      </c>
      <c r="X81" s="50">
        <v>4000</v>
      </c>
      <c r="Y81" s="50">
        <v>40023</v>
      </c>
      <c r="Z81" s="50">
        <v>0</v>
      </c>
      <c r="AA81" s="50"/>
      <c r="AB81" s="50"/>
      <c r="AC81" s="53"/>
    </row>
    <row r="82" spans="1:29" ht="14.25" customHeight="1" x14ac:dyDescent="0.35">
      <c r="A82" s="44" t="s">
        <v>1223</v>
      </c>
      <c r="B82" s="45">
        <v>22092023</v>
      </c>
      <c r="C82" s="45">
        <v>130751</v>
      </c>
      <c r="D82" s="46">
        <v>8348384</v>
      </c>
      <c r="E82" s="47" t="s">
        <v>1137</v>
      </c>
      <c r="F82" s="45">
        <v>3221659</v>
      </c>
      <c r="G82" s="47" t="s">
        <v>1138</v>
      </c>
      <c r="H82" s="45">
        <v>51</v>
      </c>
      <c r="I82" s="45">
        <v>1914</v>
      </c>
      <c r="J82" s="46" t="s">
        <v>1139</v>
      </c>
      <c r="K82" s="45" t="s">
        <v>1139</v>
      </c>
      <c r="L82" s="45" t="s">
        <v>1139</v>
      </c>
      <c r="M82" s="45" t="s">
        <v>1139</v>
      </c>
      <c r="N82" s="45" t="s">
        <v>1139</v>
      </c>
      <c r="O82" s="45" t="s">
        <v>1139</v>
      </c>
      <c r="P82" s="45" t="s">
        <v>1139</v>
      </c>
      <c r="Q82" s="45" t="s">
        <v>1139</v>
      </c>
      <c r="R82" s="45" t="s">
        <v>1139</v>
      </c>
      <c r="S82" s="45" t="s">
        <v>1139</v>
      </c>
      <c r="T82" s="45" t="s">
        <v>1139</v>
      </c>
      <c r="U82" s="45">
        <v>1</v>
      </c>
      <c r="V82" s="45">
        <v>90</v>
      </c>
      <c r="W82" s="45">
        <v>4229</v>
      </c>
      <c r="X82" s="45">
        <v>4000</v>
      </c>
      <c r="Y82" s="45">
        <v>-739</v>
      </c>
      <c r="Z82" s="45">
        <v>1</v>
      </c>
      <c r="AA82" s="45"/>
      <c r="AB82" s="45" t="s">
        <v>1224</v>
      </c>
      <c r="AC82" s="48"/>
    </row>
    <row r="83" spans="1:29" ht="14.25" customHeight="1" x14ac:dyDescent="0.35">
      <c r="A83" s="49" t="s">
        <v>1225</v>
      </c>
      <c r="B83" s="50">
        <v>22092023</v>
      </c>
      <c r="C83" s="50">
        <v>143718</v>
      </c>
      <c r="D83" s="51">
        <v>8339993</v>
      </c>
      <c r="E83" s="52" t="s">
        <v>1137</v>
      </c>
      <c r="F83" s="50">
        <v>3231378</v>
      </c>
      <c r="G83" s="52" t="s">
        <v>1138</v>
      </c>
      <c r="H83" s="50">
        <v>60</v>
      </c>
      <c r="I83" s="50">
        <v>1936</v>
      </c>
      <c r="J83" s="51" t="s">
        <v>1139</v>
      </c>
      <c r="K83" s="50" t="s">
        <v>1139</v>
      </c>
      <c r="L83" s="50" t="s">
        <v>1139</v>
      </c>
      <c r="M83" s="50" t="s">
        <v>1139</v>
      </c>
      <c r="N83" s="50" t="s">
        <v>1139</v>
      </c>
      <c r="O83" s="50" t="s">
        <v>1139</v>
      </c>
      <c r="P83" s="50" t="s">
        <v>1139</v>
      </c>
      <c r="Q83" s="50" t="s">
        <v>1139</v>
      </c>
      <c r="R83" s="50" t="s">
        <v>1139</v>
      </c>
      <c r="S83" s="50" t="s">
        <v>1139</v>
      </c>
      <c r="T83" s="50" t="s">
        <v>1139</v>
      </c>
      <c r="U83" s="50">
        <v>1</v>
      </c>
      <c r="V83" s="50">
        <v>60</v>
      </c>
      <c r="W83" s="50">
        <v>955</v>
      </c>
      <c r="X83" s="50">
        <v>4000</v>
      </c>
      <c r="Y83" s="50">
        <v>1422</v>
      </c>
      <c r="Z83" s="50">
        <v>1</v>
      </c>
      <c r="AA83" s="50"/>
      <c r="AB83" s="50" t="s">
        <v>1224</v>
      </c>
      <c r="AC83" s="53"/>
    </row>
    <row r="84" spans="1:29" ht="14.25" customHeight="1" x14ac:dyDescent="0.35">
      <c r="A84" s="44" t="s">
        <v>1225</v>
      </c>
      <c r="B84" s="45">
        <v>22092023</v>
      </c>
      <c r="C84" s="45">
        <v>150523</v>
      </c>
      <c r="D84" s="46">
        <v>8337125</v>
      </c>
      <c r="E84" s="47" t="s">
        <v>1137</v>
      </c>
      <c r="F84" s="45">
        <v>3229856</v>
      </c>
      <c r="G84" s="47" t="s">
        <v>1138</v>
      </c>
      <c r="H84" s="45">
        <v>63</v>
      </c>
      <c r="I84" s="45">
        <v>2282</v>
      </c>
      <c r="J84" s="46" t="s">
        <v>1139</v>
      </c>
      <c r="K84" s="45" t="s">
        <v>1139</v>
      </c>
      <c r="L84" s="45" t="s">
        <v>1139</v>
      </c>
      <c r="M84" s="45" t="s">
        <v>1139</v>
      </c>
      <c r="N84" s="45" t="s">
        <v>1139</v>
      </c>
      <c r="O84" s="45" t="s">
        <v>1139</v>
      </c>
      <c r="P84" s="45" t="s">
        <v>1139</v>
      </c>
      <c r="Q84" s="45" t="s">
        <v>1139</v>
      </c>
      <c r="R84" s="45" t="s">
        <v>1139</v>
      </c>
      <c r="S84" s="45" t="s">
        <v>1139</v>
      </c>
      <c r="T84" s="45" t="s">
        <v>1139</v>
      </c>
      <c r="U84" s="45">
        <v>1</v>
      </c>
      <c r="V84" s="45">
        <v>60</v>
      </c>
      <c r="W84" s="45">
        <v>6336</v>
      </c>
      <c r="X84" s="45">
        <v>4000</v>
      </c>
      <c r="Y84" s="45">
        <v>1265</v>
      </c>
      <c r="Z84" s="45">
        <v>1</v>
      </c>
      <c r="AA84" s="45"/>
      <c r="AB84" s="45" t="s">
        <v>1224</v>
      </c>
      <c r="AC84" s="48"/>
    </row>
    <row r="85" spans="1:29" ht="14.25" customHeight="1" x14ac:dyDescent="0.35">
      <c r="A85" s="49" t="s">
        <v>1226</v>
      </c>
      <c r="B85" s="50">
        <v>22092023</v>
      </c>
      <c r="C85" s="50">
        <v>170341</v>
      </c>
      <c r="D85" s="51">
        <v>8325238</v>
      </c>
      <c r="E85" s="52" t="s">
        <v>1137</v>
      </c>
      <c r="F85" s="50">
        <v>3140982</v>
      </c>
      <c r="G85" s="52" t="s">
        <v>1138</v>
      </c>
      <c r="H85" s="50">
        <v>55</v>
      </c>
      <c r="I85" s="50">
        <v>2206</v>
      </c>
      <c r="J85" s="51" t="s">
        <v>1139</v>
      </c>
      <c r="K85" s="50" t="s">
        <v>1139</v>
      </c>
      <c r="L85" s="50" t="s">
        <v>1139</v>
      </c>
      <c r="M85" s="50" t="s">
        <v>1139</v>
      </c>
      <c r="N85" s="50" t="s">
        <v>1139</v>
      </c>
      <c r="O85" s="50" t="s">
        <v>1139</v>
      </c>
      <c r="P85" s="50" t="s">
        <v>1139</v>
      </c>
      <c r="Q85" s="50" t="s">
        <v>1139</v>
      </c>
      <c r="R85" s="50" t="s">
        <v>1139</v>
      </c>
      <c r="S85" s="50" t="s">
        <v>1139</v>
      </c>
      <c r="T85" s="50" t="s">
        <v>1139</v>
      </c>
      <c r="U85" s="50">
        <v>1</v>
      </c>
      <c r="V85" s="50">
        <v>60</v>
      </c>
      <c r="W85" s="50">
        <v>9000</v>
      </c>
      <c r="X85" s="50">
        <v>4000</v>
      </c>
      <c r="Y85" s="50">
        <v>29792</v>
      </c>
      <c r="Z85" s="50">
        <v>2</v>
      </c>
      <c r="AA85" s="50" t="s">
        <v>1227</v>
      </c>
      <c r="AB85" s="50"/>
      <c r="AC85" s="53"/>
    </row>
    <row r="86" spans="1:29" ht="14.25" customHeight="1" x14ac:dyDescent="0.35">
      <c r="A86" s="44" t="s">
        <v>1226</v>
      </c>
      <c r="B86" s="45">
        <v>22092023</v>
      </c>
      <c r="C86" s="45">
        <v>210342</v>
      </c>
      <c r="D86" s="46">
        <v>8307453</v>
      </c>
      <c r="E86" s="47" t="s">
        <v>1137</v>
      </c>
      <c r="F86" s="45">
        <v>2920074</v>
      </c>
      <c r="G86" s="47" t="s">
        <v>1138</v>
      </c>
      <c r="H86" s="45">
        <v>68</v>
      </c>
      <c r="I86" s="45">
        <v>2123</v>
      </c>
      <c r="J86" s="46" t="s">
        <v>1139</v>
      </c>
      <c r="K86" s="45" t="s">
        <v>1139</v>
      </c>
      <c r="L86" s="45" t="s">
        <v>1139</v>
      </c>
      <c r="M86" s="45" t="s">
        <v>1139</v>
      </c>
      <c r="N86" s="45" t="s">
        <v>1139</v>
      </c>
      <c r="O86" s="45" t="s">
        <v>1139</v>
      </c>
      <c r="P86" s="45" t="s">
        <v>1139</v>
      </c>
      <c r="Q86" s="45" t="s">
        <v>1139</v>
      </c>
      <c r="R86" s="45" t="s">
        <v>1139</v>
      </c>
      <c r="S86" s="45" t="s">
        <v>1139</v>
      </c>
      <c r="T86" s="45" t="s">
        <v>1139</v>
      </c>
      <c r="U86" s="45">
        <v>2</v>
      </c>
      <c r="V86" s="45">
        <v>60</v>
      </c>
      <c r="W86" s="45">
        <v>9000</v>
      </c>
      <c r="X86" s="45">
        <v>4000</v>
      </c>
      <c r="Y86" s="45">
        <v>29859</v>
      </c>
      <c r="Z86" s="45">
        <v>2</v>
      </c>
      <c r="AA86" s="45" t="s">
        <v>1228</v>
      </c>
      <c r="AB86" s="45"/>
      <c r="AC86" s="48"/>
    </row>
    <row r="87" spans="1:29" ht="14.25" customHeight="1" x14ac:dyDescent="0.35">
      <c r="A87" s="49" t="s">
        <v>1226</v>
      </c>
      <c r="B87" s="50">
        <v>23092023</v>
      </c>
      <c r="C87" s="50">
        <v>10342</v>
      </c>
      <c r="D87" s="51">
        <v>8246978</v>
      </c>
      <c r="E87" s="52" t="s">
        <v>1137</v>
      </c>
      <c r="F87" s="50">
        <v>2716081</v>
      </c>
      <c r="G87" s="52" t="s">
        <v>1138</v>
      </c>
      <c r="H87" s="50">
        <v>71</v>
      </c>
      <c r="I87" s="50">
        <v>2170</v>
      </c>
      <c r="J87" s="51" t="s">
        <v>1139</v>
      </c>
      <c r="K87" s="50" t="s">
        <v>1139</v>
      </c>
      <c r="L87" s="50" t="s">
        <v>1139</v>
      </c>
      <c r="M87" s="50" t="s">
        <v>1139</v>
      </c>
      <c r="N87" s="50" t="s">
        <v>1139</v>
      </c>
      <c r="O87" s="50" t="s">
        <v>1139</v>
      </c>
      <c r="P87" s="50" t="s">
        <v>1139</v>
      </c>
      <c r="Q87" s="50" t="s">
        <v>1139</v>
      </c>
      <c r="R87" s="50" t="s">
        <v>1139</v>
      </c>
      <c r="S87" s="50" t="s">
        <v>1139</v>
      </c>
      <c r="T87" s="50" t="s">
        <v>1139</v>
      </c>
      <c r="U87" s="50">
        <v>3</v>
      </c>
      <c r="V87" s="50">
        <v>60</v>
      </c>
      <c r="W87" s="50">
        <v>9000</v>
      </c>
      <c r="X87" s="50">
        <v>4000</v>
      </c>
      <c r="Y87" s="50">
        <v>19801</v>
      </c>
      <c r="Z87" s="50">
        <v>2</v>
      </c>
      <c r="AA87" s="50" t="s">
        <v>1229</v>
      </c>
      <c r="AB87" s="50"/>
      <c r="AC87" s="53"/>
    </row>
    <row r="88" spans="1:29" ht="14.25" customHeight="1" x14ac:dyDescent="0.35">
      <c r="A88" s="44" t="s">
        <v>1226</v>
      </c>
      <c r="B88" s="45">
        <v>23092023</v>
      </c>
      <c r="C88" s="45">
        <v>50343</v>
      </c>
      <c r="D88" s="46">
        <v>8222787</v>
      </c>
      <c r="E88" s="47" t="s">
        <v>1137</v>
      </c>
      <c r="F88" s="45">
        <v>2501376</v>
      </c>
      <c r="G88" s="47" t="s">
        <v>1138</v>
      </c>
      <c r="H88" s="45">
        <v>70</v>
      </c>
      <c r="I88" s="45">
        <v>2248</v>
      </c>
      <c r="J88" s="46" t="s">
        <v>1139</v>
      </c>
      <c r="K88" s="45" t="s">
        <v>1139</v>
      </c>
      <c r="L88" s="45" t="s">
        <v>1139</v>
      </c>
      <c r="M88" s="45" t="s">
        <v>1139</v>
      </c>
      <c r="N88" s="45" t="s">
        <v>1139</v>
      </c>
      <c r="O88" s="45" t="s">
        <v>1139</v>
      </c>
      <c r="P88" s="45" t="s">
        <v>1139</v>
      </c>
      <c r="Q88" s="45" t="s">
        <v>1139</v>
      </c>
      <c r="R88" s="45" t="s">
        <v>1139</v>
      </c>
      <c r="S88" s="45" t="s">
        <v>1139</v>
      </c>
      <c r="T88" s="45" t="s">
        <v>1139</v>
      </c>
      <c r="U88" s="45">
        <v>4</v>
      </c>
      <c r="V88" s="45">
        <v>60</v>
      </c>
      <c r="W88" s="45">
        <v>3125</v>
      </c>
      <c r="X88" s="45">
        <v>4000</v>
      </c>
      <c r="Y88" s="45">
        <v>40045</v>
      </c>
      <c r="Z88" s="45">
        <v>0</v>
      </c>
      <c r="AA88" s="45" t="s">
        <v>1230</v>
      </c>
      <c r="AB88" s="45"/>
      <c r="AC88" s="48"/>
    </row>
    <row r="89" spans="1:29" ht="14.25" customHeight="1" x14ac:dyDescent="0.35">
      <c r="A89" s="49" t="s">
        <v>1226</v>
      </c>
      <c r="B89" s="50">
        <v>23092023</v>
      </c>
      <c r="C89" s="50">
        <v>90343</v>
      </c>
      <c r="D89" s="51">
        <v>8210935</v>
      </c>
      <c r="E89" s="52" t="s">
        <v>1137</v>
      </c>
      <c r="F89" s="50">
        <v>2311737</v>
      </c>
      <c r="G89" s="52" t="s">
        <v>1138</v>
      </c>
      <c r="H89" s="50">
        <v>66</v>
      </c>
      <c r="I89" s="50">
        <v>2201</v>
      </c>
      <c r="J89" s="51" t="s">
        <v>1139</v>
      </c>
      <c r="K89" s="50" t="s">
        <v>1139</v>
      </c>
      <c r="L89" s="50" t="s">
        <v>1139</v>
      </c>
      <c r="M89" s="50" t="s">
        <v>1139</v>
      </c>
      <c r="N89" s="50" t="s">
        <v>1139</v>
      </c>
      <c r="O89" s="50" t="s">
        <v>1139</v>
      </c>
      <c r="P89" s="50" t="s">
        <v>1139</v>
      </c>
      <c r="Q89" s="50" t="s">
        <v>1139</v>
      </c>
      <c r="R89" s="50" t="s">
        <v>1139</v>
      </c>
      <c r="S89" s="50" t="s">
        <v>1139</v>
      </c>
      <c r="T89" s="50" t="s">
        <v>1139</v>
      </c>
      <c r="U89" s="50">
        <v>5</v>
      </c>
      <c r="V89" s="50">
        <v>60</v>
      </c>
      <c r="W89" s="50">
        <v>4322</v>
      </c>
      <c r="X89" s="50">
        <v>4000</v>
      </c>
      <c r="Y89" s="50">
        <v>40000</v>
      </c>
      <c r="Z89" s="50">
        <v>0</v>
      </c>
      <c r="AA89" s="50" t="s">
        <v>1231</v>
      </c>
      <c r="AB89" s="50"/>
      <c r="AC89" s="53"/>
    </row>
    <row r="90" spans="1:29" ht="14.25" customHeight="1" x14ac:dyDescent="0.35">
      <c r="A90" s="44" t="s">
        <v>1226</v>
      </c>
      <c r="B90" s="45">
        <v>23092023</v>
      </c>
      <c r="C90" s="45">
        <v>130344</v>
      </c>
      <c r="D90" s="46">
        <v>8149481</v>
      </c>
      <c r="E90" s="47" t="s">
        <v>1137</v>
      </c>
      <c r="F90" s="45">
        <v>2127690</v>
      </c>
      <c r="G90" s="47" t="s">
        <v>1138</v>
      </c>
      <c r="H90" s="45">
        <v>69</v>
      </c>
      <c r="I90" s="45">
        <v>2104</v>
      </c>
      <c r="J90" s="46" t="s">
        <v>1139</v>
      </c>
      <c r="K90" s="45" t="s">
        <v>1139</v>
      </c>
      <c r="L90" s="45" t="s">
        <v>1139</v>
      </c>
      <c r="M90" s="45" t="s">
        <v>1139</v>
      </c>
      <c r="N90" s="45" t="s">
        <v>1139</v>
      </c>
      <c r="O90" s="45" t="s">
        <v>1139</v>
      </c>
      <c r="P90" s="45" t="s">
        <v>1139</v>
      </c>
      <c r="Q90" s="45" t="s">
        <v>1139</v>
      </c>
      <c r="R90" s="45" t="s">
        <v>1139</v>
      </c>
      <c r="S90" s="45" t="s">
        <v>1139</v>
      </c>
      <c r="T90" s="45" t="s">
        <v>1139</v>
      </c>
      <c r="U90" s="45">
        <v>6</v>
      </c>
      <c r="V90" s="45">
        <v>60</v>
      </c>
      <c r="W90" s="45">
        <v>9000</v>
      </c>
      <c r="X90" s="45">
        <v>4000</v>
      </c>
      <c r="Y90" s="45">
        <v>30508</v>
      </c>
      <c r="Z90" s="45">
        <v>2</v>
      </c>
      <c r="AA90" s="45" t="s">
        <v>1232</v>
      </c>
      <c r="AB90" s="45"/>
      <c r="AC90" s="48"/>
    </row>
    <row r="91" spans="1:29" ht="14.25" customHeight="1" x14ac:dyDescent="0.35">
      <c r="A91" s="49" t="s">
        <v>1226</v>
      </c>
      <c r="B91" s="50">
        <v>23092023</v>
      </c>
      <c r="C91" s="50">
        <v>170344</v>
      </c>
      <c r="D91" s="51">
        <v>8124664</v>
      </c>
      <c r="E91" s="52" t="s">
        <v>1137</v>
      </c>
      <c r="F91" s="50">
        <v>1940363</v>
      </c>
      <c r="G91" s="52" t="s">
        <v>1138</v>
      </c>
      <c r="H91" s="50">
        <v>69</v>
      </c>
      <c r="I91" s="50">
        <v>2014</v>
      </c>
      <c r="J91" s="51" t="s">
        <v>1139</v>
      </c>
      <c r="K91" s="50" t="s">
        <v>1139</v>
      </c>
      <c r="L91" s="50" t="s">
        <v>1139</v>
      </c>
      <c r="M91" s="50" t="s">
        <v>1139</v>
      </c>
      <c r="N91" s="50" t="s">
        <v>1139</v>
      </c>
      <c r="O91" s="50" t="s">
        <v>1139</v>
      </c>
      <c r="P91" s="50" t="s">
        <v>1139</v>
      </c>
      <c r="Q91" s="50" t="s">
        <v>1139</v>
      </c>
      <c r="R91" s="50" t="s">
        <v>1139</v>
      </c>
      <c r="S91" s="50" t="s">
        <v>1139</v>
      </c>
      <c r="T91" s="50" t="s">
        <v>1139</v>
      </c>
      <c r="U91" s="50">
        <v>7</v>
      </c>
      <c r="V91" s="50">
        <v>60</v>
      </c>
      <c r="W91" s="50">
        <v>9000</v>
      </c>
      <c r="X91" s="50">
        <v>4000</v>
      </c>
      <c r="Y91" s="50">
        <v>15612</v>
      </c>
      <c r="Z91" s="50">
        <v>2</v>
      </c>
      <c r="AA91" s="50" t="s">
        <v>1233</v>
      </c>
      <c r="AB91" s="50"/>
      <c r="AC91" s="53"/>
    </row>
    <row r="92" spans="1:29" ht="14.25" customHeight="1" x14ac:dyDescent="0.35">
      <c r="A92" s="44" t="s">
        <v>1226</v>
      </c>
      <c r="B92" s="45">
        <v>23092023</v>
      </c>
      <c r="C92" s="45">
        <v>210343</v>
      </c>
      <c r="D92" s="46">
        <v>8109120</v>
      </c>
      <c r="E92" s="47" t="s">
        <v>1137</v>
      </c>
      <c r="F92" s="45">
        <v>1652024</v>
      </c>
      <c r="G92" s="47" t="s">
        <v>1138</v>
      </c>
      <c r="H92" s="45">
        <v>64</v>
      </c>
      <c r="I92" s="45">
        <v>2552</v>
      </c>
      <c r="J92" s="46" t="s">
        <v>1139</v>
      </c>
      <c r="K92" s="45" t="s">
        <v>1139</v>
      </c>
      <c r="L92" s="45" t="s">
        <v>1139</v>
      </c>
      <c r="M92" s="45" t="s">
        <v>1139</v>
      </c>
      <c r="N92" s="45" t="s">
        <v>1139</v>
      </c>
      <c r="O92" s="45" t="s">
        <v>1139</v>
      </c>
      <c r="P92" s="45" t="s">
        <v>1139</v>
      </c>
      <c r="Q92" s="45" t="s">
        <v>1139</v>
      </c>
      <c r="R92" s="45" t="s">
        <v>1139</v>
      </c>
      <c r="S92" s="45" t="s">
        <v>1139</v>
      </c>
      <c r="T92" s="45" t="s">
        <v>1139</v>
      </c>
      <c r="U92" s="45">
        <v>8</v>
      </c>
      <c r="V92" s="45">
        <v>60</v>
      </c>
      <c r="W92" s="45">
        <v>9000</v>
      </c>
      <c r="X92" s="45">
        <v>4000</v>
      </c>
      <c r="Y92" s="45">
        <v>4278</v>
      </c>
      <c r="Z92" s="45">
        <v>2</v>
      </c>
      <c r="AA92" s="45" t="s">
        <v>1234</v>
      </c>
      <c r="AB92" s="45"/>
      <c r="AC92" s="48"/>
    </row>
    <row r="93" spans="1:29" ht="14.25" customHeight="1" x14ac:dyDescent="0.35">
      <c r="A93" s="49" t="s">
        <v>1226</v>
      </c>
      <c r="B93" s="50">
        <v>24092023</v>
      </c>
      <c r="C93" s="50">
        <v>10344</v>
      </c>
      <c r="D93" s="51">
        <v>8046210</v>
      </c>
      <c r="E93" s="52" t="s">
        <v>1137</v>
      </c>
      <c r="F93" s="50">
        <v>1448272</v>
      </c>
      <c r="G93" s="52" t="s">
        <v>1138</v>
      </c>
      <c r="H93" s="50">
        <v>75</v>
      </c>
      <c r="I93" s="50">
        <v>2159</v>
      </c>
      <c r="J93" s="51" t="s">
        <v>1139</v>
      </c>
      <c r="K93" s="50" t="s">
        <v>1139</v>
      </c>
      <c r="L93" s="50" t="s">
        <v>1139</v>
      </c>
      <c r="M93" s="50" t="s">
        <v>1139</v>
      </c>
      <c r="N93" s="50" t="s">
        <v>1139</v>
      </c>
      <c r="O93" s="50" t="s">
        <v>1139</v>
      </c>
      <c r="P93" s="50" t="s">
        <v>1139</v>
      </c>
      <c r="Q93" s="50" t="s">
        <v>1139</v>
      </c>
      <c r="R93" s="50" t="s">
        <v>1139</v>
      </c>
      <c r="S93" s="50" t="s">
        <v>1139</v>
      </c>
      <c r="T93" s="50" t="s">
        <v>1139</v>
      </c>
      <c r="U93" s="50">
        <v>9</v>
      </c>
      <c r="V93" s="50">
        <v>60</v>
      </c>
      <c r="W93" s="50">
        <v>9000</v>
      </c>
      <c r="X93" s="50">
        <v>4000</v>
      </c>
      <c r="Y93" s="50">
        <v>12980</v>
      </c>
      <c r="Z93" s="50">
        <v>2</v>
      </c>
      <c r="AA93" s="50" t="s">
        <v>1235</v>
      </c>
      <c r="AB93" s="50"/>
      <c r="AC93" s="53"/>
    </row>
    <row r="94" spans="1:29" ht="14.25" customHeight="1" x14ac:dyDescent="0.35">
      <c r="A94" s="44" t="s">
        <v>1226</v>
      </c>
      <c r="B94" s="45">
        <v>24092023</v>
      </c>
      <c r="C94" s="45">
        <v>50345</v>
      </c>
      <c r="D94" s="46">
        <v>8010074</v>
      </c>
      <c r="E94" s="47" t="s">
        <v>1137</v>
      </c>
      <c r="F94" s="45">
        <v>1111139</v>
      </c>
      <c r="G94" s="47" t="s">
        <v>1138</v>
      </c>
      <c r="H94" s="45">
        <v>147</v>
      </c>
      <c r="I94" s="45">
        <v>2291</v>
      </c>
      <c r="J94" s="46" t="s">
        <v>1139</v>
      </c>
      <c r="K94" s="45" t="s">
        <v>1139</v>
      </c>
      <c r="L94" s="45" t="s">
        <v>1139</v>
      </c>
      <c r="M94" s="45" t="s">
        <v>1139</v>
      </c>
      <c r="N94" s="45" t="s">
        <v>1139</v>
      </c>
      <c r="O94" s="45" t="s">
        <v>1139</v>
      </c>
      <c r="P94" s="45" t="s">
        <v>1139</v>
      </c>
      <c r="Q94" s="45" t="s">
        <v>1139</v>
      </c>
      <c r="R94" s="45" t="s">
        <v>1139</v>
      </c>
      <c r="S94" s="45" t="s">
        <v>1139</v>
      </c>
      <c r="T94" s="45" t="s">
        <v>1139</v>
      </c>
      <c r="U94" s="45">
        <v>10</v>
      </c>
      <c r="V94" s="45">
        <v>60</v>
      </c>
      <c r="W94" s="45">
        <v>9000</v>
      </c>
      <c r="X94" s="45">
        <v>4000</v>
      </c>
      <c r="Y94" s="45">
        <v>21470</v>
      </c>
      <c r="Z94" s="45">
        <v>2</v>
      </c>
      <c r="AA94" s="45" t="s">
        <v>1236</v>
      </c>
      <c r="AB94" s="45"/>
      <c r="AC94" s="48"/>
    </row>
    <row r="95" spans="1:29" ht="14.25" customHeight="1" x14ac:dyDescent="0.35">
      <c r="A95" s="49" t="s">
        <v>1226</v>
      </c>
      <c r="B95" s="50">
        <v>24092023</v>
      </c>
      <c r="C95" s="50">
        <v>90344</v>
      </c>
      <c r="D95" s="51">
        <v>7921787</v>
      </c>
      <c r="E95" s="52" t="s">
        <v>1137</v>
      </c>
      <c r="F95" s="50">
        <v>824049</v>
      </c>
      <c r="G95" s="52" t="s">
        <v>1138</v>
      </c>
      <c r="H95" s="50">
        <v>146</v>
      </c>
      <c r="I95" s="50">
        <v>2001</v>
      </c>
      <c r="J95" s="51" t="s">
        <v>1139</v>
      </c>
      <c r="K95" s="50" t="s">
        <v>1139</v>
      </c>
      <c r="L95" s="50" t="s">
        <v>1139</v>
      </c>
      <c r="M95" s="50" t="s">
        <v>1139</v>
      </c>
      <c r="N95" s="50" t="s">
        <v>1139</v>
      </c>
      <c r="O95" s="50" t="s">
        <v>1139</v>
      </c>
      <c r="P95" s="50" t="s">
        <v>1139</v>
      </c>
      <c r="Q95" s="50" t="s">
        <v>1139</v>
      </c>
      <c r="R95" s="50" t="s">
        <v>1139</v>
      </c>
      <c r="S95" s="50" t="s">
        <v>1139</v>
      </c>
      <c r="T95" s="50" t="s">
        <v>1139</v>
      </c>
      <c r="U95" s="50">
        <v>11</v>
      </c>
      <c r="V95" s="50">
        <v>60</v>
      </c>
      <c r="W95" s="50">
        <v>8456</v>
      </c>
      <c r="X95" s="50">
        <v>4000</v>
      </c>
      <c r="Y95" s="50">
        <v>40012</v>
      </c>
      <c r="Z95" s="50">
        <v>0</v>
      </c>
      <c r="AA95" s="50" t="s">
        <v>1237</v>
      </c>
      <c r="AB95" s="50"/>
      <c r="AC95" s="53"/>
    </row>
    <row r="96" spans="1:29" ht="14.25" customHeight="1" x14ac:dyDescent="0.35">
      <c r="A96" s="44" t="s">
        <v>1226</v>
      </c>
      <c r="B96" s="45">
        <v>24092023</v>
      </c>
      <c r="C96" s="45">
        <v>130345</v>
      </c>
      <c r="D96" s="46">
        <v>7831515</v>
      </c>
      <c r="E96" s="47" t="s">
        <v>1137</v>
      </c>
      <c r="F96" s="45">
        <v>658395</v>
      </c>
      <c r="G96" s="47" t="s">
        <v>1138</v>
      </c>
      <c r="H96" s="45">
        <v>149</v>
      </c>
      <c r="I96" s="45">
        <v>1701</v>
      </c>
      <c r="J96" s="46" t="s">
        <v>1139</v>
      </c>
      <c r="K96" s="45" t="s">
        <v>1139</v>
      </c>
      <c r="L96" s="45" t="s">
        <v>1139</v>
      </c>
      <c r="M96" s="45" t="s">
        <v>1139</v>
      </c>
      <c r="N96" s="45" t="s">
        <v>1139</v>
      </c>
      <c r="O96" s="45" t="s">
        <v>1139</v>
      </c>
      <c r="P96" s="45" t="s">
        <v>1139</v>
      </c>
      <c r="Q96" s="45" t="s">
        <v>1139</v>
      </c>
      <c r="R96" s="45" t="s">
        <v>1139</v>
      </c>
      <c r="S96" s="45" t="s">
        <v>1139</v>
      </c>
      <c r="T96" s="45" t="s">
        <v>1139</v>
      </c>
      <c r="U96" s="45">
        <v>12</v>
      </c>
      <c r="V96" s="45">
        <v>60</v>
      </c>
      <c r="W96" s="45">
        <v>3000</v>
      </c>
      <c r="X96" s="45">
        <v>4000</v>
      </c>
      <c r="Y96" s="45">
        <v>40023</v>
      </c>
      <c r="Z96" s="45">
        <v>0</v>
      </c>
      <c r="AA96" s="45" t="s">
        <v>1238</v>
      </c>
      <c r="AB96" s="45"/>
      <c r="AC96" s="48"/>
    </row>
    <row r="97" spans="1:29" ht="14.25" customHeight="1" x14ac:dyDescent="0.35">
      <c r="A97" s="49" t="s">
        <v>1239</v>
      </c>
      <c r="B97" s="50">
        <v>24092023</v>
      </c>
      <c r="C97" s="50">
        <v>160805</v>
      </c>
      <c r="D97" s="51">
        <v>7755097</v>
      </c>
      <c r="E97" s="52" t="s">
        <v>1137</v>
      </c>
      <c r="F97" s="50">
        <v>707230</v>
      </c>
      <c r="G97" s="52" t="s">
        <v>1138</v>
      </c>
      <c r="H97" s="50">
        <v>148</v>
      </c>
      <c r="I97" s="50">
        <v>1836</v>
      </c>
      <c r="J97" s="51" t="s">
        <v>1139</v>
      </c>
      <c r="K97" s="50" t="s">
        <v>1139</v>
      </c>
      <c r="L97" s="50" t="s">
        <v>1139</v>
      </c>
      <c r="M97" s="50" t="s">
        <v>1139</v>
      </c>
      <c r="N97" s="50" t="s">
        <v>1139</v>
      </c>
      <c r="O97" s="50" t="s">
        <v>1139</v>
      </c>
      <c r="P97" s="50" t="s">
        <v>1139</v>
      </c>
      <c r="Q97" s="50" t="s">
        <v>1139</v>
      </c>
      <c r="R97" s="50" t="s">
        <v>1139</v>
      </c>
      <c r="S97" s="50" t="s">
        <v>1139</v>
      </c>
      <c r="T97" s="50" t="s">
        <v>1139</v>
      </c>
      <c r="U97" s="50">
        <v>1</v>
      </c>
      <c r="V97" s="50">
        <v>60</v>
      </c>
      <c r="W97" s="50">
        <v>494</v>
      </c>
      <c r="X97" s="50">
        <v>4000</v>
      </c>
      <c r="Y97" s="50">
        <v>40000</v>
      </c>
      <c r="Z97" s="50">
        <v>1</v>
      </c>
      <c r="AA97" s="50"/>
      <c r="AB97" s="50"/>
      <c r="AC97" s="53" t="s">
        <v>1249</v>
      </c>
    </row>
    <row r="98" spans="1:29" ht="14.25" customHeight="1" x14ac:dyDescent="0.35">
      <c r="A98" s="44" t="s">
        <v>1240</v>
      </c>
      <c r="B98" s="45">
        <v>24092023</v>
      </c>
      <c r="C98" s="45">
        <v>170126</v>
      </c>
      <c r="D98" s="46">
        <v>7741797</v>
      </c>
      <c r="E98" s="47" t="s">
        <v>1137</v>
      </c>
      <c r="F98" s="45">
        <v>704345</v>
      </c>
      <c r="G98" s="47" t="s">
        <v>1138</v>
      </c>
      <c r="H98" s="45">
        <v>152</v>
      </c>
      <c r="I98" s="45">
        <v>1829</v>
      </c>
      <c r="J98" s="46" t="s">
        <v>1139</v>
      </c>
      <c r="K98" s="45" t="s">
        <v>1139</v>
      </c>
      <c r="L98" s="45" t="s">
        <v>1139</v>
      </c>
      <c r="M98" s="45" t="s">
        <v>1139</v>
      </c>
      <c r="N98" s="45" t="s">
        <v>1139</v>
      </c>
      <c r="O98" s="45" t="s">
        <v>1139</v>
      </c>
      <c r="P98" s="45" t="s">
        <v>1139</v>
      </c>
      <c r="Q98" s="45" t="s">
        <v>1139</v>
      </c>
      <c r="R98" s="45" t="s">
        <v>1139</v>
      </c>
      <c r="S98" s="45" t="s">
        <v>1139</v>
      </c>
      <c r="T98" s="45" t="s">
        <v>1139</v>
      </c>
      <c r="U98" s="45">
        <v>1</v>
      </c>
      <c r="V98" s="45">
        <v>60</v>
      </c>
      <c r="W98" s="45">
        <v>9000</v>
      </c>
      <c r="X98" s="45">
        <v>4000</v>
      </c>
      <c r="Y98" s="45">
        <v>-873</v>
      </c>
      <c r="Z98" s="45">
        <v>2</v>
      </c>
      <c r="AA98" s="45" t="s">
        <v>1241</v>
      </c>
      <c r="AB98" s="45" t="s">
        <v>1188</v>
      </c>
      <c r="AC98" s="48" t="s">
        <v>1204</v>
      </c>
    </row>
    <row r="99" spans="1:29" ht="12.75" customHeight="1" x14ac:dyDescent="0.35">
      <c r="A99" s="49" t="s">
        <v>1240</v>
      </c>
      <c r="B99" s="50">
        <v>24092023</v>
      </c>
      <c r="C99" s="50">
        <v>210128</v>
      </c>
      <c r="D99" s="51">
        <v>7645629</v>
      </c>
      <c r="E99" s="52" t="s">
        <v>1137</v>
      </c>
      <c r="F99" s="50">
        <v>652647</v>
      </c>
      <c r="G99" s="52" t="s">
        <v>1138</v>
      </c>
      <c r="H99" s="50">
        <v>136</v>
      </c>
      <c r="I99" s="50">
        <v>1830</v>
      </c>
      <c r="J99" s="51" t="s">
        <v>1139</v>
      </c>
      <c r="K99" s="50" t="s">
        <v>1139</v>
      </c>
      <c r="L99" s="50" t="s">
        <v>1139</v>
      </c>
      <c r="M99" s="50" t="s">
        <v>1139</v>
      </c>
      <c r="N99" s="50" t="s">
        <v>1139</v>
      </c>
      <c r="O99" s="50" t="s">
        <v>1139</v>
      </c>
      <c r="P99" s="50" t="s">
        <v>1139</v>
      </c>
      <c r="Q99" s="50" t="s">
        <v>1139</v>
      </c>
      <c r="R99" s="50" t="s">
        <v>1139</v>
      </c>
      <c r="S99" s="50" t="s">
        <v>1139</v>
      </c>
      <c r="T99" s="50" t="s">
        <v>1139</v>
      </c>
      <c r="U99" s="50">
        <v>2</v>
      </c>
      <c r="V99" s="50">
        <v>60</v>
      </c>
      <c r="W99" s="50">
        <v>9000</v>
      </c>
      <c r="X99" s="50">
        <v>4000</v>
      </c>
      <c r="Y99" s="50">
        <v>-963</v>
      </c>
      <c r="Z99" s="50">
        <v>2</v>
      </c>
      <c r="AA99" s="50" t="s">
        <v>1242</v>
      </c>
      <c r="AB99" s="50"/>
      <c r="AC99" s="53" t="s">
        <v>1204</v>
      </c>
    </row>
    <row r="100" spans="1:29" ht="12.75" customHeight="1" x14ac:dyDescent="0.35">
      <c r="A100" s="44" t="s">
        <v>1240</v>
      </c>
      <c r="B100" s="45">
        <v>25092023</v>
      </c>
      <c r="C100" s="45">
        <v>10128</v>
      </c>
      <c r="D100" s="46">
        <v>7546912</v>
      </c>
      <c r="E100" s="47" t="s">
        <v>1137</v>
      </c>
      <c r="F100" s="45">
        <v>641507</v>
      </c>
      <c r="G100" s="47" t="s">
        <v>1138</v>
      </c>
      <c r="H100" s="45">
        <v>150</v>
      </c>
      <c r="I100" s="45">
        <v>1817</v>
      </c>
      <c r="J100" s="46" t="s">
        <v>1139</v>
      </c>
      <c r="K100" s="45" t="s">
        <v>1139</v>
      </c>
      <c r="L100" s="45" t="s">
        <v>1139</v>
      </c>
      <c r="M100" s="45" t="s">
        <v>1139</v>
      </c>
      <c r="N100" s="45" t="s">
        <v>1139</v>
      </c>
      <c r="O100" s="45" t="s">
        <v>1139</v>
      </c>
      <c r="P100" s="45" t="s">
        <v>1139</v>
      </c>
      <c r="Q100" s="45" t="s">
        <v>1139</v>
      </c>
      <c r="R100" s="45" t="s">
        <v>1139</v>
      </c>
      <c r="S100" s="45" t="s">
        <v>1139</v>
      </c>
      <c r="T100" s="45" t="s">
        <v>1139</v>
      </c>
      <c r="U100" s="45">
        <v>3</v>
      </c>
      <c r="V100" s="45">
        <v>60</v>
      </c>
      <c r="W100" s="45">
        <v>9000</v>
      </c>
      <c r="X100" s="45">
        <v>4000</v>
      </c>
      <c r="Y100" s="45">
        <v>-526</v>
      </c>
      <c r="Z100" s="45">
        <v>2</v>
      </c>
      <c r="AA100" s="45" t="s">
        <v>1243</v>
      </c>
      <c r="AB100" s="45"/>
      <c r="AC100" s="48" t="s">
        <v>1244</v>
      </c>
    </row>
    <row r="101" spans="1:29" ht="12.75" customHeight="1" x14ac:dyDescent="0.35">
      <c r="A101" s="49" t="s">
        <v>1240</v>
      </c>
      <c r="B101" s="50">
        <v>25092023</v>
      </c>
      <c r="C101" s="50">
        <v>50128</v>
      </c>
      <c r="D101" s="51">
        <v>7448094</v>
      </c>
      <c r="E101" s="52" t="s">
        <v>1137</v>
      </c>
      <c r="F101" s="50">
        <v>630585</v>
      </c>
      <c r="G101" s="52" t="s">
        <v>1138</v>
      </c>
      <c r="H101" s="50">
        <v>146</v>
      </c>
      <c r="I101" s="50">
        <v>1824</v>
      </c>
      <c r="J101" s="51" t="s">
        <v>1139</v>
      </c>
      <c r="K101" s="50" t="s">
        <v>1139</v>
      </c>
      <c r="L101" s="50" t="s">
        <v>1139</v>
      </c>
      <c r="M101" s="50" t="s">
        <v>1139</v>
      </c>
      <c r="N101" s="50" t="s">
        <v>1139</v>
      </c>
      <c r="O101" s="50" t="s">
        <v>1139</v>
      </c>
      <c r="P101" s="50" t="s">
        <v>1139</v>
      </c>
      <c r="Q101" s="50" t="s">
        <v>1139</v>
      </c>
      <c r="R101" s="50" t="s">
        <v>1139</v>
      </c>
      <c r="S101" s="50" t="s">
        <v>1139</v>
      </c>
      <c r="T101" s="50" t="s">
        <v>1139</v>
      </c>
      <c r="U101" s="50">
        <v>4</v>
      </c>
      <c r="V101" s="50">
        <v>60</v>
      </c>
      <c r="W101" s="50">
        <v>9000</v>
      </c>
      <c r="X101" s="50">
        <v>4000</v>
      </c>
      <c r="Y101" s="50">
        <v>21403</v>
      </c>
      <c r="Z101" s="50">
        <v>2</v>
      </c>
      <c r="AA101" s="50" t="s">
        <v>1245</v>
      </c>
      <c r="AB101" s="50"/>
      <c r="AC101" s="53"/>
    </row>
    <row r="102" spans="1:29" ht="12.75" customHeight="1" x14ac:dyDescent="0.35">
      <c r="A102" s="44" t="s">
        <v>1240</v>
      </c>
      <c r="B102" s="45">
        <v>25092023</v>
      </c>
      <c r="C102" s="45">
        <v>90128</v>
      </c>
      <c r="D102" s="46">
        <v>7348959</v>
      </c>
      <c r="E102" s="47" t="s">
        <v>1137</v>
      </c>
      <c r="F102" s="45">
        <v>620539</v>
      </c>
      <c r="G102" s="47" t="s">
        <v>1138</v>
      </c>
      <c r="H102" s="45">
        <v>150</v>
      </c>
      <c r="I102" s="45">
        <v>1822</v>
      </c>
      <c r="J102" s="46" t="s">
        <v>1139</v>
      </c>
      <c r="K102" s="45" t="s">
        <v>1139</v>
      </c>
      <c r="L102" s="45" t="s">
        <v>1139</v>
      </c>
      <c r="M102" s="45" t="s">
        <v>1139</v>
      </c>
      <c r="N102" s="45" t="s">
        <v>1139</v>
      </c>
      <c r="O102" s="45" t="s">
        <v>1139</v>
      </c>
      <c r="P102" s="45" t="s">
        <v>1139</v>
      </c>
      <c r="Q102" s="45" t="s">
        <v>1139</v>
      </c>
      <c r="R102" s="45" t="s">
        <v>1139</v>
      </c>
      <c r="S102" s="45" t="s">
        <v>1139</v>
      </c>
      <c r="T102" s="45" t="s">
        <v>1139</v>
      </c>
      <c r="U102" s="45">
        <v>5</v>
      </c>
      <c r="V102" s="45">
        <v>60</v>
      </c>
      <c r="W102" s="45">
        <v>9000</v>
      </c>
      <c r="X102" s="45">
        <v>4000</v>
      </c>
      <c r="Y102" s="45">
        <v>2464</v>
      </c>
      <c r="Z102" s="45">
        <v>2</v>
      </c>
      <c r="AA102" s="45" t="s">
        <v>1246</v>
      </c>
      <c r="AB102" s="45"/>
      <c r="AC102" s="48"/>
    </row>
    <row r="103" spans="1:29" ht="12.75" customHeight="1" x14ac:dyDescent="0.35">
      <c r="A103" s="49" t="s">
        <v>1240</v>
      </c>
      <c r="B103" s="50">
        <v>25092023</v>
      </c>
      <c r="C103" s="50">
        <v>194354</v>
      </c>
      <c r="D103" s="51">
        <v>7113336</v>
      </c>
      <c r="E103" s="52" t="s">
        <v>1137</v>
      </c>
      <c r="F103" s="50">
        <v>539915</v>
      </c>
      <c r="G103" s="52" t="s">
        <v>1138</v>
      </c>
      <c r="H103" s="50">
        <v>140</v>
      </c>
      <c r="I103" s="50">
        <v>1835</v>
      </c>
      <c r="J103" s="51" t="s">
        <v>1139</v>
      </c>
      <c r="K103" s="50" t="s">
        <v>1139</v>
      </c>
      <c r="L103" s="50" t="s">
        <v>1139</v>
      </c>
      <c r="M103" s="50" t="s">
        <v>1139</v>
      </c>
      <c r="N103" s="50" t="s">
        <v>1139</v>
      </c>
      <c r="O103" s="50" t="s">
        <v>1139</v>
      </c>
      <c r="P103" s="50" t="s">
        <v>1139</v>
      </c>
      <c r="Q103" s="50" t="s">
        <v>1139</v>
      </c>
      <c r="R103" s="50" t="s">
        <v>1139</v>
      </c>
      <c r="S103" s="50" t="s">
        <v>1139</v>
      </c>
      <c r="T103" s="50" t="s">
        <v>1139</v>
      </c>
      <c r="U103" s="50">
        <v>6</v>
      </c>
      <c r="V103" s="50">
        <v>60</v>
      </c>
      <c r="W103" s="50">
        <v>9000</v>
      </c>
      <c r="X103" s="50">
        <v>4000</v>
      </c>
      <c r="Y103" s="50">
        <v>22601</v>
      </c>
      <c r="Z103" s="50">
        <v>2</v>
      </c>
      <c r="AA103" s="50" t="s">
        <v>1247</v>
      </c>
      <c r="AB103" s="50"/>
      <c r="AC103" s="53"/>
    </row>
    <row r="104" spans="1:29" ht="12.75" customHeight="1" x14ac:dyDescent="0.35">
      <c r="A104" s="44" t="s">
        <v>1240</v>
      </c>
      <c r="B104" s="45">
        <v>27092023</v>
      </c>
      <c r="C104" s="45">
        <v>111529</v>
      </c>
      <c r="D104" s="46">
        <v>6356742</v>
      </c>
      <c r="E104" s="47" t="s">
        <v>1137</v>
      </c>
      <c r="F104" s="45">
        <v>345374</v>
      </c>
      <c r="G104" s="47" t="s">
        <v>1138</v>
      </c>
      <c r="H104" s="45">
        <v>143</v>
      </c>
      <c r="I104" s="45">
        <v>1835</v>
      </c>
      <c r="J104" s="46" t="s">
        <v>1139</v>
      </c>
      <c r="K104" s="45" t="s">
        <v>1139</v>
      </c>
      <c r="L104" s="45" t="s">
        <v>1139</v>
      </c>
      <c r="M104" s="45" t="s">
        <v>1139</v>
      </c>
      <c r="N104" s="45" t="s">
        <v>1139</v>
      </c>
      <c r="O104" s="45" t="s">
        <v>1139</v>
      </c>
      <c r="P104" s="45" t="s">
        <v>1139</v>
      </c>
      <c r="Q104" s="45" t="s">
        <v>1139</v>
      </c>
      <c r="R104" s="45" t="s">
        <v>1139</v>
      </c>
      <c r="S104" s="45" t="s">
        <v>1139</v>
      </c>
      <c r="T104" s="45" t="s">
        <v>1139</v>
      </c>
      <c r="U104" s="45">
        <v>7</v>
      </c>
      <c r="V104" s="45">
        <v>60</v>
      </c>
      <c r="W104" s="45">
        <v>9000</v>
      </c>
      <c r="X104" s="45">
        <v>4000</v>
      </c>
      <c r="Y104" s="45">
        <v>14728</v>
      </c>
      <c r="Z104" s="45">
        <v>2</v>
      </c>
      <c r="AA104" s="45" t="s">
        <v>1248</v>
      </c>
      <c r="AB104" s="45"/>
      <c r="AC104" s="48"/>
    </row>
    <row r="105" spans="1:29" ht="12.75" customHeight="1" x14ac:dyDescent="0.35">
      <c r="A105" s="7"/>
      <c r="B105" s="5"/>
      <c r="C105" s="6"/>
      <c r="D105" s="6"/>
      <c r="E105" s="6"/>
      <c r="F105" s="4"/>
    </row>
    <row r="106" spans="1:29" ht="12.75" customHeight="1" x14ac:dyDescent="0.35">
      <c r="A106" s="7"/>
      <c r="B106" s="5"/>
      <c r="C106" s="6"/>
      <c r="D106" s="6"/>
      <c r="E106" s="6"/>
      <c r="F106" s="4"/>
    </row>
    <row r="107" spans="1:29" ht="12.75" customHeight="1" x14ac:dyDescent="0.35">
      <c r="A107" s="7"/>
      <c r="B107" s="5"/>
      <c r="C107" s="6"/>
      <c r="D107" s="6"/>
      <c r="E107" s="6"/>
      <c r="F107" s="4"/>
    </row>
    <row r="108" spans="1:29" ht="12.75" customHeight="1" x14ac:dyDescent="0.35">
      <c r="A108" s="7"/>
      <c r="B108" s="5"/>
      <c r="C108" s="6"/>
      <c r="D108" s="6"/>
      <c r="E108" s="6"/>
      <c r="F108" s="4"/>
    </row>
    <row r="109" spans="1:29" ht="12.75" customHeight="1" x14ac:dyDescent="0.35">
      <c r="A109" s="7"/>
      <c r="B109" s="5"/>
      <c r="C109" s="6"/>
      <c r="D109" s="6"/>
      <c r="E109" s="6"/>
      <c r="F109" s="4"/>
    </row>
    <row r="110" spans="1:29" ht="12.75" customHeight="1" x14ac:dyDescent="0.35">
      <c r="A110" s="7"/>
      <c r="B110" s="5"/>
      <c r="C110" s="6"/>
      <c r="D110" s="6"/>
      <c r="E110" s="6"/>
      <c r="F110" s="4"/>
    </row>
    <row r="111" spans="1:29" ht="12.75" customHeight="1" x14ac:dyDescent="0.35">
      <c r="A111" s="7"/>
      <c r="B111" s="5"/>
      <c r="C111" s="6"/>
      <c r="D111" s="6"/>
      <c r="E111" s="6"/>
      <c r="F111" s="4"/>
    </row>
    <row r="112" spans="1:29" ht="12.75" customHeight="1" x14ac:dyDescent="0.35">
      <c r="A112" s="7"/>
      <c r="B112" s="5"/>
      <c r="C112" s="6"/>
      <c r="D112" s="6"/>
      <c r="E112" s="6"/>
      <c r="F112" s="4"/>
    </row>
    <row r="113" spans="1:6" ht="12.75" customHeight="1" x14ac:dyDescent="0.35">
      <c r="A113" s="7"/>
      <c r="B113" s="5"/>
      <c r="C113" s="6"/>
      <c r="D113" s="6"/>
      <c r="E113" s="6"/>
      <c r="F113" s="4"/>
    </row>
    <row r="114" spans="1:6" ht="12.75" customHeight="1" x14ac:dyDescent="0.35">
      <c r="A114" s="7"/>
      <c r="B114" s="5"/>
      <c r="C114" s="6"/>
      <c r="D114" s="6"/>
      <c r="E114" s="6"/>
      <c r="F114" s="4"/>
    </row>
    <row r="115" spans="1:6" ht="12.75" customHeight="1" x14ac:dyDescent="0.35">
      <c r="A115" s="7"/>
      <c r="B115" s="5"/>
      <c r="C115" s="6"/>
      <c r="D115" s="6"/>
      <c r="E115" s="6"/>
      <c r="F115" s="4"/>
    </row>
    <row r="116" spans="1:6" ht="12.75" customHeight="1" x14ac:dyDescent="0.35">
      <c r="A116" s="7"/>
      <c r="B116" s="5"/>
      <c r="C116" s="6"/>
      <c r="D116" s="6"/>
      <c r="E116" s="6"/>
      <c r="F116" s="4"/>
    </row>
    <row r="117" spans="1:6" ht="12.75" customHeight="1" x14ac:dyDescent="0.35">
      <c r="A117" s="7"/>
      <c r="B117" s="5"/>
      <c r="C117" s="6"/>
      <c r="D117" s="6"/>
      <c r="E117" s="6"/>
      <c r="F117" s="4"/>
    </row>
    <row r="118" spans="1:6" ht="12.75" customHeight="1" x14ac:dyDescent="0.35">
      <c r="A118" s="7"/>
      <c r="B118" s="5"/>
      <c r="C118" s="6"/>
      <c r="D118" s="6"/>
      <c r="E118" s="6"/>
      <c r="F118" s="4"/>
    </row>
    <row r="119" spans="1:6" ht="12.75" customHeight="1" x14ac:dyDescent="0.35">
      <c r="A119" s="7"/>
      <c r="B119" s="5"/>
      <c r="C119" s="6"/>
      <c r="D119" s="6"/>
      <c r="E119" s="6"/>
      <c r="F119" s="4"/>
    </row>
    <row r="120" spans="1:6" ht="12.75" customHeight="1" x14ac:dyDescent="0.35">
      <c r="A120" s="7"/>
      <c r="B120" s="5"/>
      <c r="C120" s="6"/>
      <c r="D120" s="6"/>
      <c r="E120" s="6"/>
      <c r="F120" s="4"/>
    </row>
    <row r="121" spans="1:6" ht="12.75" customHeight="1" x14ac:dyDescent="0.35">
      <c r="A121" s="7"/>
      <c r="B121" s="5"/>
      <c r="C121" s="6"/>
      <c r="D121" s="6"/>
      <c r="E121" s="6"/>
      <c r="F121" s="4"/>
    </row>
    <row r="122" spans="1:6" ht="12.75" customHeight="1" x14ac:dyDescent="0.35">
      <c r="A122" s="7"/>
      <c r="B122" s="5"/>
      <c r="C122" s="6"/>
      <c r="D122" s="6"/>
      <c r="E122" s="6"/>
      <c r="F122" s="4"/>
    </row>
    <row r="123" spans="1:6" ht="12.75" customHeight="1" x14ac:dyDescent="0.35">
      <c r="A123" s="7"/>
      <c r="B123" s="5"/>
      <c r="C123" s="6"/>
      <c r="D123" s="6"/>
      <c r="E123" s="6"/>
      <c r="F123" s="4"/>
    </row>
    <row r="124" spans="1:6" ht="12.75" customHeight="1" x14ac:dyDescent="0.35">
      <c r="A124" s="7"/>
      <c r="B124" s="5"/>
      <c r="C124" s="6"/>
      <c r="D124" s="6"/>
      <c r="E124" s="6"/>
      <c r="F124" s="4"/>
    </row>
    <row r="125" spans="1:6" ht="12.75" customHeight="1" x14ac:dyDescent="0.35">
      <c r="A125" s="7"/>
      <c r="B125" s="5"/>
      <c r="C125" s="6"/>
      <c r="D125" s="6"/>
      <c r="E125" s="6"/>
      <c r="F125" s="4"/>
    </row>
    <row r="126" spans="1:6" ht="12.75" customHeight="1" x14ac:dyDescent="0.35">
      <c r="A126" s="7"/>
      <c r="B126" s="5"/>
      <c r="C126" s="6"/>
      <c r="D126" s="6"/>
      <c r="E126" s="6"/>
      <c r="F126" s="4"/>
    </row>
    <row r="127" spans="1:6" ht="12.75" customHeight="1" x14ac:dyDescent="0.35">
      <c r="A127" s="7"/>
      <c r="B127" s="5"/>
      <c r="C127" s="6"/>
      <c r="D127" s="6"/>
      <c r="E127" s="6"/>
      <c r="F127" s="4"/>
    </row>
    <row r="128" spans="1:6" ht="12.75" customHeight="1" x14ac:dyDescent="0.35">
      <c r="A128" s="7"/>
      <c r="B128" s="5"/>
      <c r="C128" s="6"/>
      <c r="D128" s="6"/>
      <c r="E128" s="6"/>
      <c r="F128" s="4"/>
    </row>
    <row r="129" spans="1:6" ht="12.75" customHeight="1" x14ac:dyDescent="0.35">
      <c r="A129" s="7"/>
      <c r="B129" s="5"/>
      <c r="C129" s="6"/>
      <c r="D129" s="6"/>
      <c r="E129" s="6"/>
      <c r="F129" s="4"/>
    </row>
    <row r="130" spans="1:6" ht="12.75" customHeight="1" x14ac:dyDescent="0.35">
      <c r="A130" s="7"/>
      <c r="B130" s="5"/>
      <c r="C130" s="6"/>
      <c r="D130" s="6"/>
      <c r="E130" s="6"/>
      <c r="F130" s="4"/>
    </row>
    <row r="131" spans="1:6" ht="12.75" customHeight="1" x14ac:dyDescent="0.35">
      <c r="A131" s="7"/>
      <c r="B131" s="5"/>
      <c r="C131" s="6"/>
      <c r="D131" s="6"/>
      <c r="E131" s="6"/>
      <c r="F131" s="4"/>
    </row>
    <row r="132" spans="1:6" ht="12.75" customHeight="1" x14ac:dyDescent="0.35">
      <c r="A132" s="7"/>
      <c r="B132" s="5"/>
      <c r="C132" s="6"/>
      <c r="D132" s="6"/>
      <c r="E132" s="6"/>
      <c r="F132" s="4"/>
    </row>
    <row r="133" spans="1:6" ht="12.75" customHeight="1" x14ac:dyDescent="0.35">
      <c r="A133" s="7"/>
      <c r="B133" s="5"/>
      <c r="C133" s="6"/>
      <c r="D133" s="6"/>
      <c r="E133" s="6"/>
      <c r="F133" s="4"/>
    </row>
    <row r="134" spans="1:6" ht="12.75" customHeight="1" x14ac:dyDescent="0.35">
      <c r="A134" s="7"/>
      <c r="B134" s="5"/>
      <c r="C134" s="6"/>
      <c r="D134" s="6"/>
      <c r="E134" s="6"/>
      <c r="F134" s="4"/>
    </row>
    <row r="135" spans="1:6" ht="12.75" customHeight="1" x14ac:dyDescent="0.35">
      <c r="A135" s="7"/>
      <c r="B135" s="5"/>
      <c r="C135" s="6"/>
      <c r="D135" s="6"/>
      <c r="E135" s="6"/>
      <c r="F135" s="4"/>
    </row>
    <row r="136" spans="1:6" ht="12.75" customHeight="1" x14ac:dyDescent="0.35">
      <c r="A136" s="7"/>
      <c r="B136" s="5"/>
      <c r="C136" s="6"/>
      <c r="D136" s="6"/>
      <c r="E136" s="6"/>
      <c r="F136" s="4"/>
    </row>
    <row r="137" spans="1:6" ht="12.75" customHeight="1" x14ac:dyDescent="0.35">
      <c r="A137" s="7"/>
      <c r="B137" s="5"/>
      <c r="C137" s="6"/>
      <c r="D137" s="6"/>
      <c r="E137" s="6"/>
      <c r="F137" s="4"/>
    </row>
    <row r="138" spans="1:6" ht="12.75" customHeight="1" x14ac:dyDescent="0.35">
      <c r="A138" s="7"/>
      <c r="B138" s="5"/>
      <c r="C138" s="6"/>
      <c r="D138" s="6"/>
      <c r="E138" s="6"/>
      <c r="F138" s="4"/>
    </row>
    <row r="139" spans="1:6" ht="12.75" customHeight="1" x14ac:dyDescent="0.35">
      <c r="A139" s="7"/>
      <c r="B139" s="5"/>
      <c r="C139" s="6"/>
      <c r="D139" s="6"/>
      <c r="E139" s="6"/>
      <c r="F139" s="4"/>
    </row>
    <row r="140" spans="1:6" ht="12.75" customHeight="1" x14ac:dyDescent="0.35">
      <c r="A140" s="7"/>
      <c r="B140" s="5"/>
      <c r="C140" s="6"/>
      <c r="D140" s="6"/>
      <c r="E140" s="6"/>
      <c r="F140" s="4"/>
    </row>
    <row r="141" spans="1:6" ht="12.75" customHeight="1" x14ac:dyDescent="0.35">
      <c r="A141" s="7"/>
      <c r="B141" s="5"/>
      <c r="C141" s="6"/>
      <c r="D141" s="6"/>
      <c r="E141" s="6"/>
      <c r="F141" s="4"/>
    </row>
    <row r="142" spans="1:6" ht="12.75" customHeight="1" x14ac:dyDescent="0.35">
      <c r="A142" s="7"/>
      <c r="B142" s="5"/>
      <c r="C142" s="6"/>
      <c r="D142" s="6"/>
      <c r="E142" s="6"/>
      <c r="F142" s="4"/>
    </row>
    <row r="143" spans="1:6" ht="12.75" customHeight="1" x14ac:dyDescent="0.35">
      <c r="A143" s="7"/>
      <c r="B143" s="5"/>
      <c r="C143" s="6"/>
      <c r="D143" s="6"/>
      <c r="E143" s="6"/>
      <c r="F143" s="4"/>
    </row>
    <row r="144" spans="1:6" ht="12.75" customHeight="1" x14ac:dyDescent="0.35">
      <c r="A144" s="7"/>
      <c r="B144" s="5"/>
      <c r="C144" s="6"/>
      <c r="D144" s="6"/>
      <c r="E144" s="6"/>
      <c r="F144" s="4"/>
    </row>
    <row r="145" spans="1:6" ht="12.75" customHeight="1" x14ac:dyDescent="0.35">
      <c r="A145" s="7"/>
      <c r="B145" s="5"/>
      <c r="C145" s="6"/>
      <c r="D145" s="6"/>
      <c r="E145" s="6"/>
      <c r="F145" s="4"/>
    </row>
    <row r="146" spans="1:6" ht="12.75" customHeight="1" x14ac:dyDescent="0.35">
      <c r="A146" s="7"/>
      <c r="B146" s="5"/>
      <c r="C146" s="6"/>
      <c r="D146" s="6"/>
      <c r="E146" s="6"/>
      <c r="F146" s="4"/>
    </row>
    <row r="147" spans="1:6" ht="12.75" customHeight="1" x14ac:dyDescent="0.35">
      <c r="A147" s="7"/>
      <c r="B147" s="5"/>
      <c r="C147" s="6"/>
      <c r="D147" s="6"/>
      <c r="E147" s="6"/>
      <c r="F147" s="4"/>
    </row>
    <row r="148" spans="1:6" ht="12.75" customHeight="1" x14ac:dyDescent="0.35">
      <c r="A148" s="7"/>
      <c r="B148" s="5"/>
      <c r="C148" s="6"/>
      <c r="D148" s="6"/>
      <c r="E148" s="6"/>
      <c r="F148" s="4"/>
    </row>
    <row r="149" spans="1:6" ht="12.75" customHeight="1" x14ac:dyDescent="0.35">
      <c r="A149" s="7"/>
      <c r="B149" s="5"/>
      <c r="C149" s="6"/>
      <c r="D149" s="6"/>
      <c r="E149" s="6"/>
      <c r="F149" s="4"/>
    </row>
    <row r="150" spans="1:6" ht="12.75" customHeight="1" x14ac:dyDescent="0.35">
      <c r="A150" s="7"/>
      <c r="B150" s="5"/>
      <c r="C150" s="6"/>
      <c r="D150" s="6"/>
      <c r="E150" s="6"/>
      <c r="F150" s="4"/>
    </row>
    <row r="151" spans="1:6" ht="12.75" customHeight="1" x14ac:dyDescent="0.35">
      <c r="A151" s="7"/>
      <c r="B151" s="5"/>
      <c r="C151" s="6"/>
      <c r="D151" s="6"/>
      <c r="E151" s="6"/>
      <c r="F151" s="4"/>
    </row>
    <row r="152" spans="1:6" ht="12.75" customHeight="1" x14ac:dyDescent="0.35">
      <c r="A152" s="7"/>
      <c r="B152" s="5"/>
      <c r="C152" s="6"/>
      <c r="D152" s="6"/>
      <c r="E152" s="6"/>
      <c r="F152" s="4"/>
    </row>
    <row r="153" spans="1:6" ht="12.75" customHeight="1" x14ac:dyDescent="0.35">
      <c r="A153" s="7"/>
      <c r="B153" s="5"/>
      <c r="C153" s="6"/>
      <c r="D153" s="6"/>
      <c r="E153" s="6"/>
      <c r="F153" s="4"/>
    </row>
    <row r="154" spans="1:6" ht="12.75" customHeight="1" x14ac:dyDescent="0.35">
      <c r="A154" s="7"/>
      <c r="B154" s="5"/>
      <c r="C154" s="6"/>
      <c r="D154" s="6"/>
      <c r="E154" s="6"/>
      <c r="F154" s="4"/>
    </row>
    <row r="155" spans="1:6" ht="12.75" customHeight="1" x14ac:dyDescent="0.35">
      <c r="A155" s="7"/>
      <c r="B155" s="5"/>
      <c r="C155" s="6"/>
      <c r="D155" s="6"/>
      <c r="E155" s="6"/>
      <c r="F155" s="4"/>
    </row>
    <row r="156" spans="1:6" ht="12.75" customHeight="1" x14ac:dyDescent="0.35">
      <c r="A156" s="7"/>
      <c r="B156" s="5"/>
      <c r="C156" s="6"/>
      <c r="D156" s="6"/>
      <c r="E156" s="6"/>
      <c r="F156" s="4"/>
    </row>
    <row r="157" spans="1:6" ht="12.75" customHeight="1" x14ac:dyDescent="0.35">
      <c r="A157" s="7"/>
      <c r="B157" s="5"/>
      <c r="C157" s="6"/>
      <c r="D157" s="6"/>
      <c r="E157" s="6"/>
      <c r="F157" s="4"/>
    </row>
    <row r="158" spans="1:6" ht="12.75" customHeight="1" x14ac:dyDescent="0.35">
      <c r="A158" s="7"/>
      <c r="B158" s="5"/>
      <c r="C158" s="6"/>
      <c r="D158" s="6"/>
      <c r="E158" s="6"/>
      <c r="F158" s="4"/>
    </row>
    <row r="159" spans="1:6" ht="12.75" customHeight="1" x14ac:dyDescent="0.35">
      <c r="A159" s="7"/>
      <c r="B159" s="5"/>
      <c r="C159" s="6"/>
      <c r="D159" s="6"/>
      <c r="E159" s="6"/>
      <c r="F159" s="4"/>
    </row>
    <row r="160" spans="1:6" ht="12.75" customHeight="1" x14ac:dyDescent="0.35">
      <c r="A160" s="7"/>
      <c r="B160" s="5"/>
      <c r="C160" s="6"/>
      <c r="D160" s="6"/>
      <c r="E160" s="6"/>
      <c r="F160" s="4"/>
    </row>
    <row r="161" spans="1:6" ht="12.75" customHeight="1" x14ac:dyDescent="0.35">
      <c r="A161" s="7"/>
      <c r="B161" s="5"/>
      <c r="C161" s="6"/>
      <c r="D161" s="6"/>
      <c r="E161" s="6"/>
      <c r="F161" s="4"/>
    </row>
    <row r="162" spans="1:6" ht="12.75" customHeight="1" x14ac:dyDescent="0.35">
      <c r="A162" s="7"/>
      <c r="B162" s="5"/>
      <c r="C162" s="6"/>
      <c r="D162" s="6"/>
      <c r="E162" s="6"/>
      <c r="F162" s="4"/>
    </row>
    <row r="163" spans="1:6" ht="12.75" customHeight="1" x14ac:dyDescent="0.35">
      <c r="A163" s="7"/>
      <c r="B163" s="5"/>
      <c r="C163" s="6"/>
      <c r="D163" s="6"/>
      <c r="E163" s="6"/>
      <c r="F163" s="4"/>
    </row>
    <row r="164" spans="1:6" ht="12.75" customHeight="1" x14ac:dyDescent="0.35">
      <c r="A164" s="7"/>
      <c r="B164" s="5"/>
      <c r="C164" s="6"/>
      <c r="D164" s="6"/>
      <c r="E164" s="6"/>
      <c r="F164" s="4"/>
    </row>
    <row r="165" spans="1:6" ht="12.75" customHeight="1" x14ac:dyDescent="0.35">
      <c r="A165" s="7"/>
      <c r="B165" s="5"/>
      <c r="C165" s="6"/>
      <c r="D165" s="6"/>
      <c r="E165" s="6"/>
      <c r="F165" s="4"/>
    </row>
    <row r="166" spans="1:6" ht="12.75" customHeight="1" x14ac:dyDescent="0.35">
      <c r="A166" s="7"/>
      <c r="B166" s="5"/>
      <c r="C166" s="6"/>
      <c r="D166" s="6"/>
      <c r="E166" s="6"/>
      <c r="F166" s="4"/>
    </row>
    <row r="167" spans="1:6" ht="12.75" customHeight="1" x14ac:dyDescent="0.35">
      <c r="A167" s="7"/>
      <c r="B167" s="5"/>
      <c r="C167" s="6"/>
      <c r="D167" s="6"/>
      <c r="E167" s="6"/>
      <c r="F167" s="4"/>
    </row>
    <row r="168" spans="1:6" ht="12.75" customHeight="1" x14ac:dyDescent="0.35">
      <c r="A168" s="7"/>
      <c r="B168" s="5"/>
      <c r="C168" s="6"/>
      <c r="D168" s="6"/>
      <c r="E168" s="6"/>
      <c r="F168" s="4"/>
    </row>
    <row r="169" spans="1:6" ht="12.75" customHeight="1" x14ac:dyDescent="0.35">
      <c r="A169" s="7"/>
      <c r="B169" s="5"/>
      <c r="C169" s="6"/>
      <c r="D169" s="6"/>
      <c r="E169" s="6"/>
      <c r="F169" s="4"/>
    </row>
    <row r="170" spans="1:6" ht="12.75" customHeight="1" x14ac:dyDescent="0.35">
      <c r="A170" s="7"/>
      <c r="B170" s="5"/>
      <c r="C170" s="6"/>
      <c r="D170" s="6"/>
      <c r="E170" s="6"/>
      <c r="F170" s="4"/>
    </row>
    <row r="171" spans="1:6" ht="12.75" customHeight="1" x14ac:dyDescent="0.35">
      <c r="A171" s="7"/>
      <c r="B171" s="5"/>
      <c r="C171" s="6"/>
      <c r="D171" s="6"/>
      <c r="E171" s="6"/>
      <c r="F171" s="4"/>
    </row>
    <row r="172" spans="1:6" ht="12.75" customHeight="1" x14ac:dyDescent="0.35">
      <c r="A172" s="7"/>
      <c r="B172" s="5"/>
      <c r="C172" s="6"/>
      <c r="D172" s="6"/>
      <c r="E172" s="6"/>
      <c r="F172" s="4"/>
    </row>
    <row r="173" spans="1:6" ht="12.75" customHeight="1" x14ac:dyDescent="0.35">
      <c r="A173" s="7"/>
      <c r="B173" s="5"/>
      <c r="C173" s="6"/>
      <c r="D173" s="6"/>
      <c r="E173" s="6"/>
      <c r="F173" s="4"/>
    </row>
    <row r="174" spans="1:6" ht="12.75" customHeight="1" x14ac:dyDescent="0.35">
      <c r="A174" s="7"/>
      <c r="B174" s="5"/>
      <c r="C174" s="6"/>
      <c r="D174" s="6"/>
      <c r="E174" s="6"/>
      <c r="F174" s="4"/>
    </row>
    <row r="175" spans="1:6" ht="12.75" customHeight="1" x14ac:dyDescent="0.35">
      <c r="A175" s="7"/>
      <c r="B175" s="5"/>
      <c r="C175" s="6"/>
      <c r="D175" s="6"/>
      <c r="E175" s="6"/>
      <c r="F175" s="4"/>
    </row>
    <row r="176" spans="1:6" ht="12.75" customHeight="1" x14ac:dyDescent="0.35">
      <c r="A176" s="7"/>
      <c r="B176" s="5"/>
      <c r="C176" s="6"/>
      <c r="D176" s="6"/>
      <c r="E176" s="6"/>
      <c r="F176" s="4"/>
    </row>
    <row r="177" spans="1:6" ht="12.75" customHeight="1" x14ac:dyDescent="0.35">
      <c r="A177" s="7"/>
      <c r="B177" s="5"/>
      <c r="C177" s="6"/>
      <c r="D177" s="6"/>
      <c r="E177" s="6"/>
      <c r="F177" s="4"/>
    </row>
    <row r="178" spans="1:6" ht="12.75" customHeight="1" x14ac:dyDescent="0.35">
      <c r="A178" s="7"/>
      <c r="B178" s="5"/>
      <c r="C178" s="6"/>
      <c r="D178" s="6"/>
      <c r="E178" s="6"/>
      <c r="F178" s="4"/>
    </row>
    <row r="179" spans="1:6" ht="12.75" customHeight="1" x14ac:dyDescent="0.35">
      <c r="A179" s="7"/>
      <c r="B179" s="5"/>
      <c r="C179" s="6"/>
      <c r="D179" s="6"/>
      <c r="E179" s="6"/>
      <c r="F179" s="4"/>
    </row>
    <row r="180" spans="1:6" ht="12.75" customHeight="1" x14ac:dyDescent="0.35">
      <c r="A180" s="7"/>
      <c r="B180" s="5"/>
      <c r="C180" s="6"/>
      <c r="D180" s="6"/>
      <c r="E180" s="6"/>
      <c r="F180" s="4"/>
    </row>
    <row r="181" spans="1:6" ht="12.75" customHeight="1" x14ac:dyDescent="0.35">
      <c r="A181" s="7"/>
      <c r="B181" s="5"/>
      <c r="C181" s="6"/>
      <c r="D181" s="6"/>
      <c r="E181" s="6"/>
      <c r="F181" s="4"/>
    </row>
    <row r="182" spans="1:6" ht="12.75" customHeight="1" x14ac:dyDescent="0.35">
      <c r="A182" s="7"/>
      <c r="B182" s="5"/>
      <c r="C182" s="6"/>
      <c r="D182" s="6"/>
      <c r="E182" s="6"/>
      <c r="F182" s="4"/>
    </row>
    <row r="183" spans="1:6" ht="12.75" customHeight="1" x14ac:dyDescent="0.35">
      <c r="A183" s="7"/>
      <c r="B183" s="5"/>
      <c r="C183" s="6"/>
      <c r="D183" s="6"/>
      <c r="E183" s="6"/>
      <c r="F183" s="4"/>
    </row>
    <row r="184" spans="1:6" ht="12.75" customHeight="1" x14ac:dyDescent="0.35">
      <c r="A184" s="7"/>
      <c r="B184" s="5"/>
      <c r="C184" s="6"/>
      <c r="D184" s="6"/>
      <c r="E184" s="6"/>
      <c r="F184" s="4"/>
    </row>
    <row r="185" spans="1:6" ht="12.75" customHeight="1" x14ac:dyDescent="0.35">
      <c r="A185" s="7"/>
      <c r="B185" s="5"/>
      <c r="C185" s="6"/>
      <c r="D185" s="6"/>
      <c r="E185" s="6"/>
      <c r="F185" s="4"/>
    </row>
    <row r="186" spans="1:6" ht="12.75" customHeight="1" x14ac:dyDescent="0.35">
      <c r="A186" s="7"/>
      <c r="B186" s="5"/>
      <c r="C186" s="6"/>
      <c r="D186" s="6"/>
      <c r="E186" s="6"/>
      <c r="F186" s="4"/>
    </row>
    <row r="187" spans="1:6" ht="12.75" customHeight="1" x14ac:dyDescent="0.35">
      <c r="A187" s="7"/>
      <c r="B187" s="5"/>
      <c r="C187" s="6"/>
      <c r="D187" s="6"/>
      <c r="E187" s="6"/>
      <c r="F187" s="4"/>
    </row>
    <row r="188" spans="1:6" ht="12.75" customHeight="1" x14ac:dyDescent="0.35">
      <c r="A188" s="7"/>
      <c r="B188" s="5"/>
      <c r="C188" s="6"/>
      <c r="D188" s="6"/>
      <c r="E188" s="6"/>
      <c r="F188" s="4"/>
    </row>
    <row r="189" spans="1:6" ht="12.75" customHeight="1" x14ac:dyDescent="0.35">
      <c r="A189" s="7"/>
      <c r="B189" s="5"/>
      <c r="C189" s="6"/>
      <c r="D189" s="6"/>
      <c r="E189" s="6"/>
      <c r="F189" s="4"/>
    </row>
    <row r="190" spans="1:6" ht="12.75" customHeight="1" x14ac:dyDescent="0.35">
      <c r="A190" s="7"/>
      <c r="B190" s="5"/>
      <c r="C190" s="6"/>
      <c r="D190" s="6"/>
      <c r="E190" s="6"/>
      <c r="F190" s="4"/>
    </row>
    <row r="191" spans="1:6" ht="12.75" customHeight="1" x14ac:dyDescent="0.35">
      <c r="A191" s="7"/>
      <c r="B191" s="5"/>
      <c r="C191" s="6"/>
      <c r="D191" s="6"/>
      <c r="E191" s="6"/>
      <c r="F191" s="4"/>
    </row>
    <row r="192" spans="1:6" ht="12.75" customHeight="1" x14ac:dyDescent="0.35">
      <c r="A192" s="7"/>
      <c r="B192" s="5"/>
      <c r="C192" s="6"/>
      <c r="D192" s="6"/>
      <c r="E192" s="6"/>
      <c r="F192" s="4"/>
    </row>
    <row r="193" spans="1:6" ht="12.75" customHeight="1" x14ac:dyDescent="0.35">
      <c r="A193" s="7"/>
      <c r="B193" s="5"/>
      <c r="C193" s="6"/>
      <c r="D193" s="6"/>
      <c r="E193" s="6"/>
      <c r="F193" s="4"/>
    </row>
    <row r="194" spans="1:6" ht="12.75" customHeight="1" x14ac:dyDescent="0.35">
      <c r="A194" s="7"/>
      <c r="B194" s="5"/>
      <c r="C194" s="6"/>
      <c r="D194" s="6"/>
      <c r="E194" s="6"/>
      <c r="F194" s="4"/>
    </row>
    <row r="195" spans="1:6" ht="12.75" customHeight="1" x14ac:dyDescent="0.35">
      <c r="A195" s="7"/>
      <c r="B195" s="5"/>
      <c r="C195" s="6"/>
      <c r="D195" s="6"/>
      <c r="E195" s="6"/>
      <c r="F195" s="4"/>
    </row>
    <row r="196" spans="1:6" ht="12.75" customHeight="1" x14ac:dyDescent="0.35">
      <c r="A196" s="7"/>
      <c r="B196" s="5"/>
      <c r="C196" s="6"/>
      <c r="D196" s="6"/>
      <c r="E196" s="6"/>
      <c r="F196" s="4"/>
    </row>
    <row r="197" spans="1:6" ht="12.75" customHeight="1" x14ac:dyDescent="0.35">
      <c r="A197" s="7"/>
      <c r="B197" s="5"/>
      <c r="C197" s="6"/>
      <c r="D197" s="6"/>
      <c r="E197" s="6"/>
      <c r="F197" s="4"/>
    </row>
    <row r="198" spans="1:6" ht="12.75" customHeight="1" x14ac:dyDescent="0.35">
      <c r="A198" s="7"/>
      <c r="B198" s="5"/>
      <c r="C198" s="6"/>
      <c r="D198" s="6"/>
      <c r="E198" s="6"/>
      <c r="F198" s="4"/>
    </row>
    <row r="199" spans="1:6" ht="12.75" customHeight="1" x14ac:dyDescent="0.35">
      <c r="A199" s="7"/>
      <c r="B199" s="5"/>
      <c r="C199" s="6"/>
      <c r="D199" s="6"/>
      <c r="E199" s="6"/>
      <c r="F199" s="4"/>
    </row>
    <row r="200" spans="1:6" ht="12.75" customHeight="1" x14ac:dyDescent="0.35">
      <c r="A200" s="7"/>
      <c r="B200" s="5"/>
      <c r="C200" s="6"/>
      <c r="D200" s="6"/>
      <c r="E200" s="6"/>
      <c r="F200" s="4"/>
    </row>
    <row r="201" spans="1:6" ht="12.75" customHeight="1" x14ac:dyDescent="0.35">
      <c r="A201" s="7"/>
      <c r="B201" s="5"/>
      <c r="C201" s="6"/>
      <c r="D201" s="6"/>
      <c r="E201" s="6"/>
      <c r="F201" s="4"/>
    </row>
    <row r="202" spans="1:6" ht="12.75" customHeight="1" x14ac:dyDescent="0.35">
      <c r="A202" s="7"/>
      <c r="B202" s="5"/>
      <c r="C202" s="6"/>
      <c r="D202" s="6"/>
      <c r="E202" s="6"/>
      <c r="F202" s="4"/>
    </row>
    <row r="203" spans="1:6" ht="12.75" customHeight="1" x14ac:dyDescent="0.35">
      <c r="A203" s="7"/>
      <c r="B203" s="5"/>
      <c r="C203" s="6"/>
      <c r="D203" s="6"/>
      <c r="E203" s="6"/>
      <c r="F203" s="4"/>
    </row>
    <row r="204" spans="1:6" ht="12.75" customHeight="1" x14ac:dyDescent="0.35">
      <c r="A204" s="7"/>
      <c r="B204" s="5"/>
      <c r="C204" s="6"/>
      <c r="D204" s="6"/>
      <c r="E204" s="6"/>
      <c r="F204" s="4"/>
    </row>
    <row r="205" spans="1:6" ht="12.75" customHeight="1" x14ac:dyDescent="0.35">
      <c r="A205" s="7"/>
      <c r="B205" s="5"/>
      <c r="C205" s="6"/>
      <c r="D205" s="6"/>
      <c r="E205" s="6"/>
      <c r="F205" s="4"/>
    </row>
    <row r="206" spans="1:6" ht="12.75" customHeight="1" x14ac:dyDescent="0.35">
      <c r="A206" s="7"/>
      <c r="B206" s="5"/>
      <c r="C206" s="6"/>
      <c r="D206" s="6"/>
      <c r="E206" s="6"/>
      <c r="F206" s="4"/>
    </row>
    <row r="207" spans="1:6" ht="12.75" customHeight="1" x14ac:dyDescent="0.35">
      <c r="A207" s="7"/>
      <c r="B207" s="5"/>
      <c r="C207" s="6"/>
      <c r="D207" s="6"/>
      <c r="E207" s="6"/>
      <c r="F207" s="4"/>
    </row>
    <row r="208" spans="1:6" ht="12.75" customHeight="1" x14ac:dyDescent="0.35">
      <c r="A208" s="7"/>
      <c r="B208" s="5"/>
      <c r="C208" s="6"/>
      <c r="D208" s="6"/>
      <c r="E208" s="6"/>
      <c r="F208" s="4"/>
    </row>
    <row r="209" spans="1:6" ht="12.75" customHeight="1" x14ac:dyDescent="0.35">
      <c r="A209" s="7"/>
      <c r="B209" s="5"/>
      <c r="C209" s="6"/>
      <c r="D209" s="6"/>
      <c r="E209" s="6"/>
      <c r="F209" s="4"/>
    </row>
    <row r="210" spans="1:6" ht="12.75" customHeight="1" x14ac:dyDescent="0.35">
      <c r="A210" s="7"/>
      <c r="B210" s="5"/>
      <c r="C210" s="6"/>
      <c r="D210" s="6"/>
      <c r="E210" s="6"/>
      <c r="F210" s="4"/>
    </row>
    <row r="211" spans="1:6" ht="12.75" customHeight="1" x14ac:dyDescent="0.35">
      <c r="A211" s="7"/>
      <c r="B211" s="5"/>
      <c r="C211" s="6"/>
      <c r="D211" s="6"/>
      <c r="E211" s="6"/>
    </row>
    <row r="212" spans="1:6" ht="12.75" customHeight="1" x14ac:dyDescent="0.35">
      <c r="A212" s="7"/>
      <c r="B212" s="5"/>
      <c r="C212" s="6"/>
      <c r="D212" s="6"/>
      <c r="E212" s="6"/>
    </row>
    <row r="213" spans="1:6" ht="12.75" customHeight="1" x14ac:dyDescent="0.35">
      <c r="A213" s="7"/>
      <c r="B213" s="5"/>
      <c r="C213" s="6"/>
      <c r="D213" s="6"/>
      <c r="E213" s="6"/>
    </row>
    <row r="214" spans="1:6" ht="12.75" customHeight="1" x14ac:dyDescent="0.35">
      <c r="A214" s="7"/>
      <c r="B214" s="5"/>
      <c r="C214" s="6"/>
      <c r="D214" s="6"/>
      <c r="E214" s="6"/>
    </row>
    <row r="215" spans="1:6" ht="38.25" customHeight="1" x14ac:dyDescent="0.35">
      <c r="A215" s="6"/>
      <c r="B215" s="6"/>
      <c r="C215" s="6"/>
      <c r="D215" s="6"/>
      <c r="E215" s="6"/>
      <c r="F215" s="4"/>
    </row>
    <row r="216" spans="1:6" ht="12.75" customHeight="1" x14ac:dyDescent="0.35">
      <c r="A216" s="6"/>
      <c r="B216" s="6"/>
      <c r="C216" s="6"/>
      <c r="D216" s="6"/>
      <c r="E216" s="6"/>
      <c r="F216" s="4"/>
    </row>
  </sheetData>
  <phoneticPr fontId="7" type="noConversion"/>
  <conditionalFormatting sqref="U1:U10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:Z104">
    <cfRule type="cellIs" dxfId="16" priority="1" operator="equal">
      <formula>1</formula>
    </cfRule>
  </conditionalFormatting>
  <pageMargins left="0.75" right="0.75" top="1" bottom="1" header="0.5" footer="0.5"/>
  <pageSetup orientation="landscape" r:id="rId1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F636"/>
  <sheetViews>
    <sheetView tabSelected="1" topLeftCell="A477" zoomScale="110" zoomScaleNormal="110" workbookViewId="0">
      <selection activeCell="O481" sqref="O481"/>
    </sheetView>
  </sheetViews>
  <sheetFormatPr baseColWidth="10" defaultColWidth="8.59765625" defaultRowHeight="14.2" customHeight="1" x14ac:dyDescent="0.45"/>
  <cols>
    <col min="1" max="1" width="15.796875" style="8" customWidth="1"/>
    <col min="2" max="2" width="12.53125" style="8" customWidth="1"/>
    <col min="3" max="3" width="14.46484375" style="8" customWidth="1"/>
    <col min="4" max="4" width="21.6640625" style="8" customWidth="1"/>
    <col min="5" max="5" width="7.1328125" style="8" customWidth="1"/>
    <col min="6" max="6" width="7.3984375" style="8" customWidth="1"/>
    <col min="7" max="7" width="10.796875" style="8" customWidth="1"/>
    <col min="8" max="8" width="11.53125" style="8" customWidth="1"/>
    <col min="9" max="9" width="11.796875" style="6" customWidth="1"/>
    <col min="10" max="10" width="13" style="6" customWidth="1"/>
    <col min="11" max="14" width="8.59765625" style="4"/>
    <col min="15" max="15" width="24.1328125" style="6" customWidth="1"/>
    <col min="16" max="16" width="8.59765625" style="4"/>
    <col min="17" max="17" width="8.59765625" style="74"/>
    <col min="18" max="18" width="8.59765625" style="21"/>
    <col min="19" max="20" width="8.59765625" style="4"/>
    <col min="21" max="21" width="7.33203125" style="4" customWidth="1"/>
    <col min="22" max="23" width="6.86328125" style="4" customWidth="1"/>
    <col min="24" max="24" width="4.1328125" style="86" customWidth="1"/>
    <col min="25" max="25" width="4.265625" style="86" customWidth="1"/>
    <col min="26" max="26" width="8.59765625" style="21"/>
    <col min="27" max="27" width="8.59765625" style="4"/>
    <col min="28" max="28" width="9.265625" style="21" customWidth="1"/>
    <col min="29" max="29" width="20.46484375" style="4" customWidth="1"/>
    <col min="30" max="30" width="12.796875" style="4" customWidth="1"/>
    <col min="31" max="31" width="9.33203125" style="4" customWidth="1"/>
    <col min="32" max="32" width="10.86328125" style="4" customWidth="1"/>
    <col min="34" max="34" width="6.06640625" style="4" customWidth="1"/>
    <col min="35" max="35" width="8.59765625" style="4"/>
    <col min="40" max="40" width="8.59765625" style="89"/>
    <col min="41" max="41" width="8.59765625" style="93"/>
    <col min="44" max="44" width="3.19921875" customWidth="1"/>
    <col min="45" max="45" width="4.6640625" customWidth="1"/>
    <col min="47" max="47" width="8.59765625" style="95"/>
    <col min="48" max="51" width="8.59765625" style="4"/>
    <col min="52" max="52" width="24.1328125" style="6" customWidth="1"/>
    <col min="54" max="16384" width="8.59765625" style="4"/>
  </cols>
  <sheetData>
    <row r="1" spans="1:53" s="9" customFormat="1" ht="32.35" customHeight="1" x14ac:dyDescent="0.35">
      <c r="A1" s="9" t="s">
        <v>5</v>
      </c>
      <c r="B1" s="2" t="s">
        <v>0</v>
      </c>
      <c r="C1" s="2" t="s">
        <v>2</v>
      </c>
      <c r="D1" s="2" t="s">
        <v>197</v>
      </c>
      <c r="E1" s="2" t="s">
        <v>363</v>
      </c>
      <c r="F1" s="2" t="s">
        <v>648</v>
      </c>
      <c r="G1" s="2" t="s">
        <v>122</v>
      </c>
      <c r="H1" s="3" t="s">
        <v>123</v>
      </c>
      <c r="I1" s="2" t="s">
        <v>3</v>
      </c>
      <c r="J1" s="2" t="s">
        <v>4</v>
      </c>
      <c r="K1" s="9" t="s">
        <v>121</v>
      </c>
      <c r="L1" s="9" t="s">
        <v>216</v>
      </c>
      <c r="N1" s="9" t="s">
        <v>335</v>
      </c>
      <c r="O1" s="2" t="s">
        <v>1682</v>
      </c>
      <c r="P1" s="9" t="s">
        <v>1271</v>
      </c>
      <c r="R1" s="9" t="s">
        <v>1375</v>
      </c>
      <c r="S1" s="73" t="s">
        <v>1273</v>
      </c>
      <c r="T1" s="9" t="s">
        <v>1364</v>
      </c>
      <c r="U1" s="9" t="s">
        <v>1362</v>
      </c>
      <c r="V1" s="9" t="s">
        <v>1363</v>
      </c>
      <c r="X1" s="85" t="s">
        <v>1366</v>
      </c>
      <c r="Y1" s="85" t="s">
        <v>1374</v>
      </c>
      <c r="Z1" s="9" t="s">
        <v>1375</v>
      </c>
      <c r="AA1" s="73" t="s">
        <v>1273</v>
      </c>
      <c r="AB1" s="9" t="s">
        <v>1632</v>
      </c>
      <c r="AC1" s="9" t="s">
        <v>1631</v>
      </c>
      <c r="AD1" s="9" t="s">
        <v>1629</v>
      </c>
      <c r="AF1" s="9" t="s">
        <v>1630</v>
      </c>
      <c r="AH1" s="9" t="s">
        <v>1365</v>
      </c>
      <c r="AK1" s="85" t="s">
        <v>1366</v>
      </c>
      <c r="AL1" s="85" t="s">
        <v>1374</v>
      </c>
      <c r="AM1" s="9" t="s">
        <v>1375</v>
      </c>
      <c r="AN1" s="88" t="s">
        <v>1816</v>
      </c>
      <c r="AO1" s="92" t="s">
        <v>1639</v>
      </c>
      <c r="AP1" s="9" t="s">
        <v>1640</v>
      </c>
      <c r="AR1" s="85" t="s">
        <v>1366</v>
      </c>
      <c r="AS1" s="85" t="s">
        <v>1374</v>
      </c>
      <c r="AT1" s="9" t="s">
        <v>1375</v>
      </c>
      <c r="AU1" s="94" t="s">
        <v>1641</v>
      </c>
      <c r="AV1" s="9" t="s">
        <v>1643</v>
      </c>
      <c r="AX1" s="9" t="s">
        <v>1642</v>
      </c>
      <c r="AZ1" s="2" t="s">
        <v>1779</v>
      </c>
      <c r="BA1" s="9" t="s">
        <v>1375</v>
      </c>
    </row>
    <row r="2" spans="1:53" ht="14.2" customHeight="1" x14ac:dyDescent="0.45">
      <c r="A2" s="55" t="s">
        <v>6</v>
      </c>
      <c r="B2" s="56">
        <v>45144</v>
      </c>
      <c r="C2" s="57" t="s">
        <v>205</v>
      </c>
      <c r="D2" s="58" t="s">
        <v>408</v>
      </c>
      <c r="E2" s="59" t="s">
        <v>208</v>
      </c>
      <c r="F2" s="59" t="s">
        <v>649</v>
      </c>
      <c r="G2" s="59"/>
      <c r="H2" s="59" t="s">
        <v>209</v>
      </c>
      <c r="I2" s="78" t="s">
        <v>206</v>
      </c>
      <c r="J2" s="78" t="s">
        <v>207</v>
      </c>
      <c r="K2" s="60">
        <v>1</v>
      </c>
      <c r="L2" s="60">
        <v>2030</v>
      </c>
      <c r="P2" s="4" t="s">
        <v>1272</v>
      </c>
      <c r="S2" s="74"/>
      <c r="AA2" s="74"/>
      <c r="AD2" s="82">
        <v>5</v>
      </c>
      <c r="AE2" s="4" t="s">
        <v>1627</v>
      </c>
      <c r="AF2" s="82">
        <v>5</v>
      </c>
      <c r="AG2" t="s">
        <v>1628</v>
      </c>
      <c r="AH2" s="82">
        <v>10</v>
      </c>
      <c r="AI2" s="4" t="s">
        <v>1628</v>
      </c>
      <c r="AK2" s="86"/>
      <c r="AL2" s="86"/>
      <c r="AM2" s="21"/>
      <c r="AN2" s="89" t="s">
        <v>1638</v>
      </c>
      <c r="AR2" s="86"/>
      <c r="AS2" s="86"/>
      <c r="AT2" s="21"/>
      <c r="AV2" s="82">
        <v>4</v>
      </c>
      <c r="AW2" s="4" t="s">
        <v>1639</v>
      </c>
      <c r="AX2" s="82">
        <v>10</v>
      </c>
      <c r="AY2" s="4" t="s">
        <v>1628</v>
      </c>
      <c r="BA2" s="21"/>
    </row>
    <row r="3" spans="1:53" ht="14.2" customHeight="1" x14ac:dyDescent="0.5">
      <c r="A3" s="7" t="s">
        <v>7</v>
      </c>
      <c r="B3" s="5">
        <v>45144</v>
      </c>
      <c r="C3" s="28" t="s">
        <v>205</v>
      </c>
      <c r="D3" s="30" t="s">
        <v>408</v>
      </c>
      <c r="E3" s="6" t="s">
        <v>208</v>
      </c>
      <c r="F3" s="6" t="s">
        <v>649</v>
      </c>
      <c r="G3" s="6"/>
      <c r="H3" s="6" t="s">
        <v>209</v>
      </c>
      <c r="I3" s="79" t="s">
        <v>206</v>
      </c>
      <c r="J3" s="79" t="s">
        <v>207</v>
      </c>
      <c r="K3" s="4">
        <v>1</v>
      </c>
      <c r="L3" s="4">
        <v>2030</v>
      </c>
      <c r="O3" s="98" t="str">
        <f>_xlfn.CONCAT(C3&amp;"-"&amp;F3&amp;"-"&amp;E3&amp;"-16S")</f>
        <v>PS138_5-1-CTD-1700-16S</v>
      </c>
      <c r="P3" s="4" t="s">
        <v>552</v>
      </c>
      <c r="R3" s="21" t="s">
        <v>1376</v>
      </c>
      <c r="S3" s="74">
        <v>4.57</v>
      </c>
      <c r="T3" s="4">
        <f>S3/$AD$2</f>
        <v>0.91400000000000003</v>
      </c>
      <c r="U3" s="4">
        <f>$AH$2-V3</f>
        <v>0</v>
      </c>
      <c r="V3" s="4">
        <f>IF(T3&gt;=1,$AH$2/T3,$AH$2)</f>
        <v>10</v>
      </c>
      <c r="X3" s="87" t="s">
        <v>1367</v>
      </c>
      <c r="Y3" s="87">
        <v>1</v>
      </c>
      <c r="Z3" s="21" t="s">
        <v>1376</v>
      </c>
      <c r="AA3" s="74">
        <v>4.57</v>
      </c>
      <c r="AB3" s="21">
        <f>IF(T3&gt;1,(T3-1)*$AF$2,0)</f>
        <v>0</v>
      </c>
      <c r="AC3" s="4">
        <f t="shared" ref="AC3" si="0">AB3+$AF$2</f>
        <v>5</v>
      </c>
      <c r="AK3" s="87" t="s">
        <v>1367</v>
      </c>
      <c r="AL3" s="87">
        <v>1</v>
      </c>
      <c r="AM3" s="21" t="s">
        <v>1376</v>
      </c>
      <c r="AN3" s="89">
        <v>11</v>
      </c>
      <c r="AO3" s="93">
        <f>(AN3/(660*630))*10^6</f>
        <v>26.455026455026456</v>
      </c>
      <c r="AP3">
        <f>(AO3/$AV$2)</f>
        <v>6.6137566137566139</v>
      </c>
      <c r="AR3" s="87" t="s">
        <v>1367</v>
      </c>
      <c r="AS3" s="87">
        <v>1</v>
      </c>
      <c r="AT3" s="21" t="s">
        <v>1376</v>
      </c>
      <c r="AU3" s="95">
        <f>IF(AP3&gt;1,(AP3-1)*$AX$2,0)</f>
        <v>56.137566137566139</v>
      </c>
      <c r="AZ3" s="98" t="s">
        <v>1684</v>
      </c>
      <c r="BA3" s="21" t="s">
        <v>1376</v>
      </c>
    </row>
    <row r="4" spans="1:53" ht="14.2" customHeight="1" x14ac:dyDescent="0.45">
      <c r="A4" s="55" t="s">
        <v>8</v>
      </c>
      <c r="B4" s="56">
        <v>45144</v>
      </c>
      <c r="C4" s="57" t="s">
        <v>205</v>
      </c>
      <c r="D4" s="58" t="s">
        <v>408</v>
      </c>
      <c r="E4" s="59" t="s">
        <v>210</v>
      </c>
      <c r="F4" s="59" t="s">
        <v>649</v>
      </c>
      <c r="G4" s="59"/>
      <c r="H4" s="59" t="s">
        <v>209</v>
      </c>
      <c r="I4" s="78" t="s">
        <v>206</v>
      </c>
      <c r="J4" s="78" t="s">
        <v>207</v>
      </c>
      <c r="K4" s="60">
        <v>4</v>
      </c>
      <c r="L4" s="60">
        <v>2030</v>
      </c>
      <c r="P4" s="4" t="s">
        <v>1272</v>
      </c>
      <c r="S4" s="74"/>
      <c r="AA4" s="74"/>
      <c r="AK4" s="86"/>
      <c r="AL4" s="86"/>
      <c r="AM4" s="21" t="s">
        <v>1969</v>
      </c>
      <c r="AN4" s="89">
        <v>5.9</v>
      </c>
      <c r="AO4" s="93">
        <f>(AN4/(660*630))*10^6</f>
        <v>14.18951418951419</v>
      </c>
      <c r="AP4">
        <f>(AO4/$AV$2)</f>
        <v>3.5473785473785475</v>
      </c>
      <c r="AR4" s="86"/>
      <c r="AS4" s="86"/>
      <c r="AT4" s="21"/>
      <c r="AU4" s="95">
        <f>IF(AP4&gt;1,(AP4-1)*$AX$2,0)</f>
        <v>25.473785473785476</v>
      </c>
      <c r="BA4" s="21"/>
    </row>
    <row r="5" spans="1:53" ht="14.2" customHeight="1" x14ac:dyDescent="0.5">
      <c r="A5" s="7" t="s">
        <v>9</v>
      </c>
      <c r="B5" s="5">
        <v>45144</v>
      </c>
      <c r="C5" s="28" t="s">
        <v>205</v>
      </c>
      <c r="D5" s="30" t="s">
        <v>408</v>
      </c>
      <c r="E5" s="6" t="s">
        <v>210</v>
      </c>
      <c r="F5" s="6" t="s">
        <v>649</v>
      </c>
      <c r="G5" s="6"/>
      <c r="H5" s="6" t="s">
        <v>209</v>
      </c>
      <c r="I5" s="79" t="s">
        <v>206</v>
      </c>
      <c r="J5" s="79" t="s">
        <v>207</v>
      </c>
      <c r="K5" s="4">
        <v>4</v>
      </c>
      <c r="L5" s="4">
        <v>2030</v>
      </c>
      <c r="O5" s="98" t="str">
        <f t="shared" ref="O5" si="1">_xlfn.CONCAT(C5&amp;"-"&amp;F5&amp;"-"&amp;E5&amp;"-16S")</f>
        <v>PS138_5-1-CTD-1000-16S</v>
      </c>
      <c r="P5" s="4" t="s">
        <v>552</v>
      </c>
      <c r="R5" s="21" t="s">
        <v>1377</v>
      </c>
      <c r="S5" s="74">
        <v>4.29</v>
      </c>
      <c r="T5" s="4">
        <f>S5/$AD$2</f>
        <v>0.85799999999999998</v>
      </c>
      <c r="U5" s="4">
        <f>$AH$2-V5</f>
        <v>0</v>
      </c>
      <c r="V5" s="4">
        <f>IF(T5&gt;=1,$AH$2/T5,$AH$2)</f>
        <v>10</v>
      </c>
      <c r="X5" s="86" t="s">
        <v>1368</v>
      </c>
      <c r="Y5" s="87">
        <v>1</v>
      </c>
      <c r="Z5" s="21" t="s">
        <v>1377</v>
      </c>
      <c r="AA5" s="74">
        <v>4.29</v>
      </c>
      <c r="AB5" s="21">
        <f>IF(T5&gt;1,(T5-1)*$AF$2,0)</f>
        <v>0</v>
      </c>
      <c r="AC5" s="4">
        <f t="shared" ref="AC5" si="2">AB5+$AF$2</f>
        <v>5</v>
      </c>
      <c r="AK5" s="86" t="s">
        <v>1368</v>
      </c>
      <c r="AL5" s="87">
        <v>1</v>
      </c>
      <c r="AM5" s="21" t="s">
        <v>1377</v>
      </c>
      <c r="AN5" s="89">
        <v>69</v>
      </c>
      <c r="AO5" s="93">
        <f>(AN5/(660*630))*10^6</f>
        <v>165.94516594516594</v>
      </c>
      <c r="AP5">
        <f>(AO5/$AV$2)</f>
        <v>41.486291486291485</v>
      </c>
      <c r="AR5" s="86" t="s">
        <v>1368</v>
      </c>
      <c r="AS5" s="87">
        <v>1</v>
      </c>
      <c r="AT5" s="21" t="s">
        <v>1377</v>
      </c>
      <c r="AU5" s="95">
        <f>IF(AP5&gt;1,(AP5-1)*$AX$2,0)</f>
        <v>404.86291486291486</v>
      </c>
      <c r="AZ5" s="98" t="s">
        <v>1685</v>
      </c>
      <c r="BA5" s="21" t="s">
        <v>1377</v>
      </c>
    </row>
    <row r="6" spans="1:53" ht="14.2" customHeight="1" x14ac:dyDescent="0.45">
      <c r="A6" s="55" t="s">
        <v>23</v>
      </c>
      <c r="B6" s="56">
        <v>45144</v>
      </c>
      <c r="C6" s="57" t="s">
        <v>205</v>
      </c>
      <c r="D6" s="58" t="s">
        <v>408</v>
      </c>
      <c r="E6" s="59" t="s">
        <v>211</v>
      </c>
      <c r="F6" s="59" t="s">
        <v>649</v>
      </c>
      <c r="G6" s="59"/>
      <c r="H6" s="59" t="s">
        <v>212</v>
      </c>
      <c r="I6" s="78" t="s">
        <v>206</v>
      </c>
      <c r="J6" s="78" t="s">
        <v>207</v>
      </c>
      <c r="K6" s="60">
        <v>13</v>
      </c>
      <c r="L6" s="60">
        <v>2030</v>
      </c>
      <c r="P6" s="4" t="s">
        <v>1272</v>
      </c>
      <c r="S6" s="74"/>
      <c r="AA6" s="74"/>
      <c r="AK6" s="86"/>
      <c r="AL6" s="86"/>
      <c r="AM6" s="21"/>
      <c r="AR6" s="86"/>
      <c r="AS6" s="86"/>
      <c r="AT6" s="21"/>
      <c r="BA6" s="21"/>
    </row>
    <row r="7" spans="1:53" ht="14.2" customHeight="1" x14ac:dyDescent="0.5">
      <c r="A7" s="7" t="s">
        <v>24</v>
      </c>
      <c r="B7" s="5">
        <v>45144</v>
      </c>
      <c r="C7" s="28" t="s">
        <v>205</v>
      </c>
      <c r="D7" s="30" t="s">
        <v>408</v>
      </c>
      <c r="E7" s="6" t="s">
        <v>211</v>
      </c>
      <c r="F7" s="6" t="s">
        <v>649</v>
      </c>
      <c r="G7" s="6"/>
      <c r="H7" s="6" t="s">
        <v>212</v>
      </c>
      <c r="I7" s="79" t="s">
        <v>206</v>
      </c>
      <c r="J7" s="79" t="s">
        <v>207</v>
      </c>
      <c r="K7" s="4">
        <v>13</v>
      </c>
      <c r="L7" s="4">
        <v>2030</v>
      </c>
      <c r="O7" s="98" t="str">
        <f t="shared" ref="O7" si="3">_xlfn.CONCAT(C7&amp;"-"&amp;F7&amp;"-"&amp;E7&amp;"-16S")</f>
        <v>PS138_5-1-CTD-100-16S</v>
      </c>
      <c r="P7" s="4" t="s">
        <v>552</v>
      </c>
      <c r="R7" s="21" t="s">
        <v>1378</v>
      </c>
      <c r="S7" s="74">
        <v>11</v>
      </c>
      <c r="T7" s="4">
        <f>S7/$AD$2</f>
        <v>2.2000000000000002</v>
      </c>
      <c r="U7" s="4">
        <f>$AH$2-V7</f>
        <v>5.454545454545455</v>
      </c>
      <c r="V7" s="4">
        <f>IF(T7&gt;=1,$AH$2/T7,$AH$2)</f>
        <v>4.545454545454545</v>
      </c>
      <c r="X7" s="86" t="s">
        <v>1369</v>
      </c>
      <c r="Y7" s="87">
        <v>1</v>
      </c>
      <c r="Z7" s="21" t="s">
        <v>1378</v>
      </c>
      <c r="AA7" s="74">
        <v>11</v>
      </c>
      <c r="AB7" s="21">
        <f>IF(T7&gt;1,(T7-1)*$AF$2,0)</f>
        <v>6.0000000000000009</v>
      </c>
      <c r="AC7" s="4">
        <f>AB7+$AF$2</f>
        <v>11</v>
      </c>
      <c r="AK7" s="86" t="s">
        <v>1369</v>
      </c>
      <c r="AL7" s="87">
        <v>1</v>
      </c>
      <c r="AM7" s="21" t="s">
        <v>1378</v>
      </c>
      <c r="AN7" s="89">
        <v>84</v>
      </c>
      <c r="AO7" s="93">
        <f>(AN7/(660*630))*10^6</f>
        <v>202.02020202020202</v>
      </c>
      <c r="AP7">
        <f>(AO7/$AV$2)</f>
        <v>50.505050505050505</v>
      </c>
      <c r="AR7" s="86" t="s">
        <v>1369</v>
      </c>
      <c r="AS7" s="87">
        <v>1</v>
      </c>
      <c r="AT7" s="21" t="s">
        <v>1378</v>
      </c>
      <c r="AU7" s="95">
        <f>IF(AP7&gt;1,(AP7-1)*$AX$2,0)</f>
        <v>495.05050505050508</v>
      </c>
      <c r="AZ7" s="98" t="s">
        <v>1686</v>
      </c>
      <c r="BA7" s="21" t="s">
        <v>1378</v>
      </c>
    </row>
    <row r="8" spans="1:53" ht="14.2" customHeight="1" x14ac:dyDescent="0.45">
      <c r="A8" s="55" t="s">
        <v>25</v>
      </c>
      <c r="B8" s="56">
        <v>45144</v>
      </c>
      <c r="C8" s="57" t="s">
        <v>205</v>
      </c>
      <c r="D8" s="58" t="s">
        <v>408</v>
      </c>
      <c r="E8" s="59" t="s">
        <v>213</v>
      </c>
      <c r="F8" s="59" t="s">
        <v>649</v>
      </c>
      <c r="G8" s="59"/>
      <c r="H8" s="59" t="s">
        <v>212</v>
      </c>
      <c r="I8" s="78" t="s">
        <v>206</v>
      </c>
      <c r="J8" s="78" t="s">
        <v>207</v>
      </c>
      <c r="K8" s="60">
        <v>16</v>
      </c>
      <c r="L8" s="60">
        <v>2030</v>
      </c>
      <c r="P8" s="4" t="s">
        <v>1272</v>
      </c>
      <c r="S8" s="74"/>
      <c r="AA8" s="74"/>
      <c r="AK8" s="86"/>
      <c r="AL8" s="86"/>
      <c r="AM8" s="21"/>
      <c r="AR8" s="86"/>
      <c r="AS8" s="86"/>
      <c r="AT8" s="21"/>
      <c r="BA8" s="21"/>
    </row>
    <row r="9" spans="1:53" ht="14.2" customHeight="1" x14ac:dyDescent="0.5">
      <c r="A9" s="7" t="s">
        <v>26</v>
      </c>
      <c r="B9" s="5">
        <v>45144</v>
      </c>
      <c r="C9" s="28" t="s">
        <v>205</v>
      </c>
      <c r="D9" s="30" t="s">
        <v>408</v>
      </c>
      <c r="E9" s="6" t="s">
        <v>213</v>
      </c>
      <c r="F9" s="6" t="s">
        <v>649</v>
      </c>
      <c r="G9" s="6"/>
      <c r="H9" s="6" t="s">
        <v>212</v>
      </c>
      <c r="I9" s="79" t="s">
        <v>206</v>
      </c>
      <c r="J9" s="79" t="s">
        <v>207</v>
      </c>
      <c r="K9" s="4">
        <v>16</v>
      </c>
      <c r="L9" s="4">
        <v>2030</v>
      </c>
      <c r="O9" s="98" t="str">
        <f t="shared" ref="O9" si="4">_xlfn.CONCAT(C9&amp;"-"&amp;F9&amp;"-"&amp;E9&amp;"-16S")</f>
        <v>PS138_5-1-CTD-50-16S</v>
      </c>
      <c r="P9" s="4" t="s">
        <v>552</v>
      </c>
      <c r="Q9" s="129" t="s">
        <v>1379</v>
      </c>
      <c r="R9" s="21" t="s">
        <v>1379</v>
      </c>
      <c r="S9" s="74">
        <v>25</v>
      </c>
      <c r="T9" s="4">
        <f>S9/$AD$2</f>
        <v>5</v>
      </c>
      <c r="U9" s="4">
        <f>$AH$2-V9</f>
        <v>8</v>
      </c>
      <c r="V9" s="4">
        <f>IF(T9&gt;=1,$AH$2/T9,$AH$2)</f>
        <v>2</v>
      </c>
      <c r="X9" s="86" t="s">
        <v>1370</v>
      </c>
      <c r="Y9" s="87">
        <v>1</v>
      </c>
      <c r="Z9" s="21" t="s">
        <v>1379</v>
      </c>
      <c r="AA9" s="74">
        <v>25</v>
      </c>
      <c r="AB9" s="21">
        <f>IF(T9&gt;1,(T9-1)*$AF$2,0)</f>
        <v>20</v>
      </c>
      <c r="AC9" s="4">
        <f t="shared" ref="AC9" si="5">AB9+$AF$2</f>
        <v>25</v>
      </c>
      <c r="AK9" s="86" t="s">
        <v>1370</v>
      </c>
      <c r="AL9" s="87">
        <v>1</v>
      </c>
      <c r="AM9" s="21" t="s">
        <v>1379</v>
      </c>
      <c r="AN9" s="89">
        <v>120</v>
      </c>
      <c r="AO9" s="93">
        <f>(AN9/(660*630))*10^6</f>
        <v>288.60028860028859</v>
      </c>
      <c r="AP9">
        <f>(AO9/$AV$2)</f>
        <v>72.150072150072148</v>
      </c>
      <c r="AR9" s="86" t="s">
        <v>1370</v>
      </c>
      <c r="AS9" s="87">
        <v>1</v>
      </c>
      <c r="AT9" s="21" t="s">
        <v>1379</v>
      </c>
      <c r="AU9" s="95">
        <f>IF(AP9&gt;1,(AP9-1)*$AX$2,0)</f>
        <v>711.50072150072151</v>
      </c>
      <c r="AZ9" s="98" t="s">
        <v>1687</v>
      </c>
      <c r="BA9" s="21" t="s">
        <v>1379</v>
      </c>
    </row>
    <row r="10" spans="1:53" ht="14.2" customHeight="1" x14ac:dyDescent="0.45">
      <c r="A10" s="55" t="s">
        <v>27</v>
      </c>
      <c r="B10" s="56">
        <v>45144</v>
      </c>
      <c r="C10" s="57" t="s">
        <v>205</v>
      </c>
      <c r="D10" s="58" t="s">
        <v>408</v>
      </c>
      <c r="E10" s="59" t="s">
        <v>214</v>
      </c>
      <c r="F10" s="59" t="s">
        <v>649</v>
      </c>
      <c r="G10" s="59" t="s">
        <v>447</v>
      </c>
      <c r="H10" s="59" t="s">
        <v>212</v>
      </c>
      <c r="I10" s="78" t="s">
        <v>206</v>
      </c>
      <c r="J10" s="78" t="s">
        <v>207</v>
      </c>
      <c r="K10" s="60">
        <v>20</v>
      </c>
      <c r="L10" s="60">
        <v>2030</v>
      </c>
      <c r="P10" s="4" t="s">
        <v>1272</v>
      </c>
      <c r="S10" s="74"/>
      <c r="AA10" s="74"/>
      <c r="AK10" s="86"/>
      <c r="AL10" s="86"/>
      <c r="AM10" s="21"/>
      <c r="AR10" s="86"/>
      <c r="AS10" s="86"/>
      <c r="AT10" s="21"/>
      <c r="BA10" s="21"/>
    </row>
    <row r="11" spans="1:53" ht="14.2" customHeight="1" x14ac:dyDescent="0.5">
      <c r="A11" s="7" t="s">
        <v>28</v>
      </c>
      <c r="B11" s="5">
        <v>45144</v>
      </c>
      <c r="C11" s="28" t="s">
        <v>205</v>
      </c>
      <c r="D11" s="30" t="s">
        <v>408</v>
      </c>
      <c r="E11" s="6" t="s">
        <v>214</v>
      </c>
      <c r="F11" s="6" t="s">
        <v>649</v>
      </c>
      <c r="G11" s="6" t="s">
        <v>447</v>
      </c>
      <c r="H11" s="6" t="s">
        <v>212</v>
      </c>
      <c r="I11" s="79" t="s">
        <v>206</v>
      </c>
      <c r="J11" s="79" t="s">
        <v>207</v>
      </c>
      <c r="K11" s="4">
        <v>20</v>
      </c>
      <c r="L11" s="4">
        <v>2030</v>
      </c>
      <c r="O11" s="98" t="str">
        <f t="shared" ref="O11" si="6">_xlfn.CONCAT(C11&amp;"-"&amp;F11&amp;"-"&amp;E11&amp;"-16S")</f>
        <v>PS138_5-1-CTD-25-16S</v>
      </c>
      <c r="P11" s="4" t="s">
        <v>552</v>
      </c>
      <c r="R11" s="21" t="s">
        <v>1380</v>
      </c>
      <c r="S11" s="74">
        <v>51</v>
      </c>
      <c r="T11" s="4">
        <f>S11/$AD$2</f>
        <v>10.199999999999999</v>
      </c>
      <c r="U11" s="4">
        <f>$AH$2-V11</f>
        <v>9.0196078431372548</v>
      </c>
      <c r="V11" s="4">
        <f>IF(T11&gt;=1,$AH$2/T11,$AH$2)</f>
        <v>0.98039215686274517</v>
      </c>
      <c r="X11" s="86" t="s">
        <v>1138</v>
      </c>
      <c r="Y11" s="87">
        <v>1</v>
      </c>
      <c r="Z11" s="21" t="s">
        <v>1380</v>
      </c>
      <c r="AA11" s="74">
        <v>51</v>
      </c>
      <c r="AB11" s="21">
        <f>IF(T11&gt;1,(T11-1)*$AF$2,0)</f>
        <v>46</v>
      </c>
      <c r="AC11" s="4">
        <f t="shared" ref="AC11" si="7">AB11+$AF$2</f>
        <v>51</v>
      </c>
      <c r="AK11" s="86" t="s">
        <v>1138</v>
      </c>
      <c r="AL11" s="87">
        <v>1</v>
      </c>
      <c r="AM11" s="21" t="s">
        <v>1380</v>
      </c>
      <c r="AN11" s="89">
        <v>76</v>
      </c>
      <c r="AO11" s="93">
        <f>(AN11/(660*630))*10^6</f>
        <v>182.7801827801828</v>
      </c>
      <c r="AP11">
        <f>(AO11/$AV$2)</f>
        <v>45.6950456950457</v>
      </c>
      <c r="AR11" s="86" t="s">
        <v>1138</v>
      </c>
      <c r="AS11" s="87">
        <v>1</v>
      </c>
      <c r="AT11" s="21" t="s">
        <v>1380</v>
      </c>
      <c r="AU11" s="95">
        <f>IF(AP11&gt;1,(AP11-1)*$AX$2,0)</f>
        <v>446.95045695045701</v>
      </c>
      <c r="AZ11" s="98" t="s">
        <v>1688</v>
      </c>
      <c r="BA11" s="21" t="s">
        <v>1380</v>
      </c>
    </row>
    <row r="12" spans="1:53" ht="14.2" customHeight="1" x14ac:dyDescent="0.45">
      <c r="A12" s="55" t="s">
        <v>29</v>
      </c>
      <c r="B12" s="56">
        <v>45144</v>
      </c>
      <c r="C12" s="57" t="s">
        <v>205</v>
      </c>
      <c r="D12" s="58" t="s">
        <v>408</v>
      </c>
      <c r="E12" s="59" t="s">
        <v>215</v>
      </c>
      <c r="F12" s="59" t="s">
        <v>649</v>
      </c>
      <c r="G12" s="59"/>
      <c r="H12" s="59" t="s">
        <v>212</v>
      </c>
      <c r="I12" s="78" t="s">
        <v>206</v>
      </c>
      <c r="J12" s="78" t="s">
        <v>207</v>
      </c>
      <c r="K12" s="60">
        <v>24</v>
      </c>
      <c r="L12" s="60">
        <v>2030</v>
      </c>
      <c r="P12" s="4" t="s">
        <v>1272</v>
      </c>
      <c r="S12" s="74"/>
      <c r="AA12" s="74"/>
      <c r="AK12" s="86"/>
      <c r="AL12" s="86"/>
      <c r="AM12" s="21"/>
      <c r="AR12" s="86"/>
      <c r="AS12" s="86"/>
      <c r="AT12" s="21"/>
      <c r="BA12" s="21"/>
    </row>
    <row r="13" spans="1:53" ht="14.2" customHeight="1" x14ac:dyDescent="0.5">
      <c r="A13" s="7" t="s">
        <v>30</v>
      </c>
      <c r="B13" s="5">
        <v>45144</v>
      </c>
      <c r="C13" s="28" t="s">
        <v>205</v>
      </c>
      <c r="D13" s="30" t="s">
        <v>408</v>
      </c>
      <c r="E13" s="6" t="s">
        <v>215</v>
      </c>
      <c r="F13" s="6" t="s">
        <v>649</v>
      </c>
      <c r="G13" s="6"/>
      <c r="H13" s="6" t="s">
        <v>212</v>
      </c>
      <c r="I13" s="79" t="s">
        <v>206</v>
      </c>
      <c r="J13" s="79" t="s">
        <v>207</v>
      </c>
      <c r="K13" s="4">
        <v>24</v>
      </c>
      <c r="L13" s="4">
        <v>2030</v>
      </c>
      <c r="O13" s="98" t="str">
        <f t="shared" ref="O13" si="8">_xlfn.CONCAT(C13&amp;"-"&amp;F13&amp;"-"&amp;E13&amp;"-16S")</f>
        <v>PS138_5-1-CTD-2-16S</v>
      </c>
      <c r="P13" s="4" t="s">
        <v>552</v>
      </c>
      <c r="R13" s="21" t="s">
        <v>1381</v>
      </c>
      <c r="S13" s="74">
        <v>72</v>
      </c>
      <c r="T13" s="4">
        <f>S13/$AD$2</f>
        <v>14.4</v>
      </c>
      <c r="U13" s="4">
        <f>$AH$2-V13</f>
        <v>9.3055555555555554</v>
      </c>
      <c r="V13" s="4">
        <f>IF(T13&gt;=1,$AH$2/T13,$AH$2)</f>
        <v>0.69444444444444442</v>
      </c>
      <c r="X13" s="86" t="s">
        <v>1371</v>
      </c>
      <c r="Y13" s="87">
        <v>1</v>
      </c>
      <c r="Z13" s="21" t="s">
        <v>1381</v>
      </c>
      <c r="AA13" s="74">
        <v>72</v>
      </c>
      <c r="AB13" s="21">
        <f>IF(T13&gt;1,(T13-1)*$AF$2,0)</f>
        <v>67</v>
      </c>
      <c r="AC13" s="4">
        <f t="shared" ref="AC13" si="9">AB13+$AF$2</f>
        <v>72</v>
      </c>
      <c r="AK13" s="86" t="s">
        <v>1371</v>
      </c>
      <c r="AL13" s="87">
        <v>1</v>
      </c>
      <c r="AM13" s="21" t="s">
        <v>1381</v>
      </c>
      <c r="AN13" s="89">
        <v>90</v>
      </c>
      <c r="AO13" s="93">
        <f>(AN13/(660*630))*10^6</f>
        <v>216.45021645021646</v>
      </c>
      <c r="AP13">
        <f>(AO13/$AV$2)</f>
        <v>54.112554112554115</v>
      </c>
      <c r="AR13" s="86" t="s">
        <v>1371</v>
      </c>
      <c r="AS13" s="87">
        <v>1</v>
      </c>
      <c r="AT13" s="21" t="s">
        <v>1381</v>
      </c>
      <c r="AU13" s="95">
        <f>IF(AP13&gt;1,(AP13-1)*$AX$2,0)</f>
        <v>531.12554112554119</v>
      </c>
      <c r="AZ13" s="98" t="s">
        <v>1689</v>
      </c>
      <c r="BA13" s="21" t="s">
        <v>1381</v>
      </c>
    </row>
    <row r="14" spans="1:53" ht="14.2" customHeight="1" x14ac:dyDescent="0.45">
      <c r="A14" s="55" t="s">
        <v>31</v>
      </c>
      <c r="B14" s="56">
        <v>45148</v>
      </c>
      <c r="C14" s="59" t="s">
        <v>1250</v>
      </c>
      <c r="D14" s="59" t="s">
        <v>409</v>
      </c>
      <c r="E14" s="59" t="s">
        <v>211</v>
      </c>
      <c r="F14" s="59" t="s">
        <v>649</v>
      </c>
      <c r="G14" s="59"/>
      <c r="H14" s="59" t="s">
        <v>326</v>
      </c>
      <c r="I14" s="80" t="s">
        <v>1274</v>
      </c>
      <c r="J14" s="80" t="s">
        <v>1275</v>
      </c>
      <c r="P14" s="4" t="s">
        <v>1272</v>
      </c>
      <c r="S14" s="74"/>
      <c r="AA14" s="74"/>
      <c r="AK14" s="86"/>
      <c r="AL14" s="86"/>
      <c r="AM14" s="21"/>
      <c r="AR14" s="86"/>
      <c r="AS14" s="86"/>
      <c r="AT14" s="21"/>
      <c r="BA14" s="21"/>
    </row>
    <row r="15" spans="1:53" ht="14.2" customHeight="1" x14ac:dyDescent="0.5">
      <c r="A15" s="7" t="s">
        <v>32</v>
      </c>
      <c r="B15" s="5">
        <v>45148</v>
      </c>
      <c r="C15" s="6" t="s">
        <v>1250</v>
      </c>
      <c r="D15" s="6" t="s">
        <v>409</v>
      </c>
      <c r="E15" s="6" t="s">
        <v>211</v>
      </c>
      <c r="F15" s="6" t="s">
        <v>649</v>
      </c>
      <c r="G15" s="6"/>
      <c r="H15" s="6" t="s">
        <v>326</v>
      </c>
      <c r="I15" s="80" t="s">
        <v>1274</v>
      </c>
      <c r="J15" s="80" t="s">
        <v>1275</v>
      </c>
      <c r="O15" s="98" t="str">
        <f t="shared" ref="O15" si="10">_xlfn.CONCAT(C15&amp;"-"&amp;F15&amp;"-"&amp;E15&amp;"-16S")</f>
        <v>PS138_22-1-CTD-100-16S</v>
      </c>
      <c r="P15" s="4" t="s">
        <v>552</v>
      </c>
      <c r="R15" s="21" t="s">
        <v>1382</v>
      </c>
      <c r="S15" s="74">
        <v>37</v>
      </c>
      <c r="T15" s="4">
        <f>S15/$AD$2</f>
        <v>7.4</v>
      </c>
      <c r="U15" s="4">
        <f>$AH$2-V15</f>
        <v>8.6486486486486491</v>
      </c>
      <c r="V15" s="4">
        <f>IF(T15&gt;=1,$AH$2/T15,$AH$2)</f>
        <v>1.3513513513513513</v>
      </c>
      <c r="X15" s="86" t="s">
        <v>1372</v>
      </c>
      <c r="Y15" s="87">
        <v>1</v>
      </c>
      <c r="Z15" s="21" t="s">
        <v>1382</v>
      </c>
      <c r="AA15" s="74">
        <v>37</v>
      </c>
      <c r="AB15" s="21">
        <f>IF(T15&gt;1,(T15-1)*$AF$2,0)</f>
        <v>32</v>
      </c>
      <c r="AC15" s="4">
        <f t="shared" ref="AC15" si="11">AB15+$AF$2</f>
        <v>37</v>
      </c>
      <c r="AK15" s="86" t="s">
        <v>1372</v>
      </c>
      <c r="AL15" s="87">
        <v>1</v>
      </c>
      <c r="AM15" s="21" t="s">
        <v>1382</v>
      </c>
      <c r="AN15" s="89">
        <v>20</v>
      </c>
      <c r="AO15" s="93">
        <f>(AN15/(660*630))*10^6</f>
        <v>48.100048100048099</v>
      </c>
      <c r="AP15">
        <f>(AO15/$AV$2)</f>
        <v>12.025012025012025</v>
      </c>
      <c r="AR15" s="86" t="s">
        <v>1372</v>
      </c>
      <c r="AS15" s="87">
        <v>1</v>
      </c>
      <c r="AT15" s="21" t="s">
        <v>1382</v>
      </c>
      <c r="AU15" s="95">
        <f>IF(AP15&gt;1,(AP15-1)*$AX$2,0)</f>
        <v>110.25012025012025</v>
      </c>
      <c r="AZ15" s="98" t="s">
        <v>1690</v>
      </c>
      <c r="BA15" s="21" t="s">
        <v>1382</v>
      </c>
    </row>
    <row r="16" spans="1:53" ht="14.2" customHeight="1" x14ac:dyDescent="0.45">
      <c r="A16" s="55" t="s">
        <v>33</v>
      </c>
      <c r="B16" s="56">
        <v>45148</v>
      </c>
      <c r="C16" s="59" t="s">
        <v>1250</v>
      </c>
      <c r="D16" s="59" t="s">
        <v>409</v>
      </c>
      <c r="E16" s="59" t="s">
        <v>213</v>
      </c>
      <c r="F16" s="59" t="s">
        <v>649</v>
      </c>
      <c r="G16" s="59"/>
      <c r="H16" s="59" t="s">
        <v>326</v>
      </c>
      <c r="I16" s="80" t="s">
        <v>1274</v>
      </c>
      <c r="J16" s="80" t="s">
        <v>1275</v>
      </c>
      <c r="P16" s="4" t="s">
        <v>1272</v>
      </c>
      <c r="S16" s="74"/>
      <c r="AA16" s="74"/>
      <c r="AK16" s="86"/>
      <c r="AL16" s="86"/>
      <c r="AM16" s="21"/>
      <c r="AR16" s="86"/>
      <c r="AS16" s="86"/>
      <c r="AT16" s="21"/>
      <c r="BA16" s="21"/>
    </row>
    <row r="17" spans="1:53" ht="14.2" customHeight="1" x14ac:dyDescent="0.5">
      <c r="A17" s="7" t="s">
        <v>34</v>
      </c>
      <c r="B17" s="5">
        <v>45148</v>
      </c>
      <c r="C17" s="6" t="s">
        <v>1250</v>
      </c>
      <c r="D17" s="6" t="s">
        <v>409</v>
      </c>
      <c r="E17" s="6" t="s">
        <v>213</v>
      </c>
      <c r="F17" s="6" t="s">
        <v>649</v>
      </c>
      <c r="G17" s="6"/>
      <c r="H17" s="6" t="s">
        <v>326</v>
      </c>
      <c r="I17" s="80" t="s">
        <v>1274</v>
      </c>
      <c r="J17" s="80" t="s">
        <v>1275</v>
      </c>
      <c r="O17" s="98" t="str">
        <f t="shared" ref="O17" si="12">_xlfn.CONCAT(C17&amp;"-"&amp;F17&amp;"-"&amp;E17&amp;"-16S")</f>
        <v>PS138_22-1-CTD-50-16S</v>
      </c>
      <c r="P17" s="4" t="s">
        <v>552</v>
      </c>
      <c r="R17" s="21" t="s">
        <v>1383</v>
      </c>
      <c r="S17" s="74">
        <v>62</v>
      </c>
      <c r="T17" s="4">
        <f>S17/$AD$2</f>
        <v>12.4</v>
      </c>
      <c r="U17" s="4">
        <f>$AH$2-V17</f>
        <v>9.193548387096774</v>
      </c>
      <c r="V17" s="4">
        <f>IF(T17&gt;=1,$AH$2/T17,$AH$2)</f>
        <v>0.80645161290322576</v>
      </c>
      <c r="X17" s="86" t="s">
        <v>1373</v>
      </c>
      <c r="Y17" s="87">
        <v>1</v>
      </c>
      <c r="Z17" s="21" t="s">
        <v>1383</v>
      </c>
      <c r="AA17" s="74">
        <v>62</v>
      </c>
      <c r="AB17" s="21">
        <f>IF(T17&gt;1,(T17-1)*$AF$2,0)</f>
        <v>57</v>
      </c>
      <c r="AC17" s="4">
        <f t="shared" ref="AC17" si="13">AB17+$AF$2</f>
        <v>62</v>
      </c>
      <c r="AK17" s="86" t="s">
        <v>1373</v>
      </c>
      <c r="AL17" s="87">
        <v>1</v>
      </c>
      <c r="AM17" s="21" t="s">
        <v>1383</v>
      </c>
      <c r="AN17" s="89">
        <v>16</v>
      </c>
      <c r="AO17" s="93">
        <f>(AN17/(660*630))*10^6</f>
        <v>38.48003848003848</v>
      </c>
      <c r="AP17">
        <f>(AO17/$AV$2)</f>
        <v>9.6200096200096201</v>
      </c>
      <c r="AR17" s="86" t="s">
        <v>1373</v>
      </c>
      <c r="AS17" s="87">
        <v>1</v>
      </c>
      <c r="AT17" s="21" t="s">
        <v>1383</v>
      </c>
      <c r="AU17" s="95">
        <f>IF(AP17&gt;1,(AP17-1)*$AX$2,0)</f>
        <v>86.200096200096198</v>
      </c>
      <c r="AZ17" s="98" t="s">
        <v>1691</v>
      </c>
      <c r="BA17" s="21" t="s">
        <v>1383</v>
      </c>
    </row>
    <row r="18" spans="1:53" ht="14.2" customHeight="1" x14ac:dyDescent="0.45">
      <c r="A18" s="55" t="s">
        <v>35</v>
      </c>
      <c r="B18" s="56">
        <v>45148</v>
      </c>
      <c r="C18" s="59" t="s">
        <v>1250</v>
      </c>
      <c r="D18" s="59" t="s">
        <v>409</v>
      </c>
      <c r="E18" s="59" t="s">
        <v>327</v>
      </c>
      <c r="F18" s="59" t="s">
        <v>649</v>
      </c>
      <c r="G18" s="59" t="s">
        <v>447</v>
      </c>
      <c r="H18" s="59" t="s">
        <v>326</v>
      </c>
      <c r="I18" s="80" t="s">
        <v>1274</v>
      </c>
      <c r="J18" s="80" t="s">
        <v>1275</v>
      </c>
      <c r="P18" s="4" t="s">
        <v>1272</v>
      </c>
      <c r="S18" s="74"/>
      <c r="AA18" s="74"/>
      <c r="AK18" s="86"/>
      <c r="AL18" s="86"/>
      <c r="AM18" s="21"/>
      <c r="AR18" s="86"/>
      <c r="AS18" s="86"/>
      <c r="AT18" s="21"/>
      <c r="BA18" s="21"/>
    </row>
    <row r="19" spans="1:53" ht="14.2" customHeight="1" x14ac:dyDescent="0.5">
      <c r="A19" s="7" t="s">
        <v>36</v>
      </c>
      <c r="B19" s="5">
        <v>45148</v>
      </c>
      <c r="C19" s="6" t="s">
        <v>1250</v>
      </c>
      <c r="D19" s="6" t="s">
        <v>409</v>
      </c>
      <c r="E19" s="6" t="s">
        <v>327</v>
      </c>
      <c r="F19" s="6" t="s">
        <v>649</v>
      </c>
      <c r="G19" s="6" t="s">
        <v>447</v>
      </c>
      <c r="H19" s="6" t="s">
        <v>326</v>
      </c>
      <c r="I19" s="80" t="s">
        <v>1274</v>
      </c>
      <c r="J19" s="80" t="s">
        <v>1275</v>
      </c>
      <c r="O19" s="98" t="str">
        <f t="shared" ref="O19" si="14">_xlfn.CONCAT(C19&amp;"-"&amp;F19&amp;"-"&amp;E19&amp;"-16S")</f>
        <v>PS138_22-1-CTD-30-16S</v>
      </c>
      <c r="P19" s="4" t="s">
        <v>552</v>
      </c>
      <c r="R19" s="21" t="s">
        <v>1384</v>
      </c>
      <c r="S19" s="4">
        <v>104</v>
      </c>
      <c r="T19" s="4">
        <f>S19/$AD$2</f>
        <v>20.8</v>
      </c>
      <c r="U19" s="4">
        <f>$AH$2-V19</f>
        <v>9.5192307692307701</v>
      </c>
      <c r="V19" s="4">
        <f>IF(T19&gt;=1,$AH$2/T19,$AH$2)</f>
        <v>0.48076923076923073</v>
      </c>
      <c r="X19" s="87" t="s">
        <v>1367</v>
      </c>
      <c r="Y19" s="86">
        <v>2</v>
      </c>
      <c r="Z19" s="21" t="s">
        <v>1384</v>
      </c>
      <c r="AA19" s="4">
        <v>104</v>
      </c>
      <c r="AB19" s="21">
        <f>IF(T19&gt;1,(T19-1)*$AF$2,0)</f>
        <v>99</v>
      </c>
      <c r="AC19" s="4">
        <f t="shared" ref="AC19" si="15">AB19+$AF$2</f>
        <v>104</v>
      </c>
      <c r="AK19" s="87" t="s">
        <v>1367</v>
      </c>
      <c r="AL19" s="86">
        <v>2</v>
      </c>
      <c r="AM19" s="21" t="s">
        <v>1384</v>
      </c>
      <c r="AN19" s="89">
        <v>49</v>
      </c>
      <c r="AO19" s="93">
        <f>(AN19/(660*630))*10^6</f>
        <v>117.84511784511784</v>
      </c>
      <c r="AP19">
        <f>(AO19/$AV$2)</f>
        <v>29.46127946127946</v>
      </c>
      <c r="AR19" s="87" t="s">
        <v>1367</v>
      </c>
      <c r="AS19" s="86">
        <v>2</v>
      </c>
      <c r="AT19" s="21" t="s">
        <v>1384</v>
      </c>
      <c r="AU19" s="95">
        <f>IF(AP19&gt;1,(AP19-1)*$AX$2,0)</f>
        <v>284.61279461279457</v>
      </c>
      <c r="AZ19" s="98" t="s">
        <v>1692</v>
      </c>
      <c r="BA19" s="21" t="s">
        <v>1384</v>
      </c>
    </row>
    <row r="20" spans="1:53" ht="14.2" customHeight="1" x14ac:dyDescent="0.45">
      <c r="A20" s="55" t="s">
        <v>37</v>
      </c>
      <c r="B20" s="56">
        <v>45148</v>
      </c>
      <c r="C20" s="59" t="s">
        <v>1250</v>
      </c>
      <c r="D20" s="59" t="s">
        <v>409</v>
      </c>
      <c r="E20" s="59" t="s">
        <v>328</v>
      </c>
      <c r="F20" s="59" t="s">
        <v>649</v>
      </c>
      <c r="G20" s="59"/>
      <c r="H20" s="59" t="s">
        <v>326</v>
      </c>
      <c r="I20" s="80" t="s">
        <v>1274</v>
      </c>
      <c r="J20" s="80" t="s">
        <v>1275</v>
      </c>
      <c r="P20" s="4" t="s">
        <v>1272</v>
      </c>
      <c r="AK20" s="86"/>
      <c r="AL20" s="86"/>
      <c r="AM20" s="21"/>
      <c r="AR20" s="86"/>
      <c r="AS20" s="86"/>
      <c r="AT20" s="21"/>
      <c r="BA20" s="21"/>
    </row>
    <row r="21" spans="1:53" ht="14.2" customHeight="1" x14ac:dyDescent="0.45">
      <c r="A21" s="7" t="s">
        <v>38</v>
      </c>
      <c r="B21" s="5">
        <v>45148</v>
      </c>
      <c r="C21" s="6" t="s">
        <v>1250</v>
      </c>
      <c r="D21" s="6" t="s">
        <v>409</v>
      </c>
      <c r="E21" s="6" t="s">
        <v>328</v>
      </c>
      <c r="F21" s="6" t="s">
        <v>649</v>
      </c>
      <c r="G21" s="6"/>
      <c r="H21" s="6" t="s">
        <v>326</v>
      </c>
      <c r="I21" s="80" t="s">
        <v>1274</v>
      </c>
      <c r="J21" s="80" t="s">
        <v>1275</v>
      </c>
      <c r="O21" s="98" t="str">
        <f t="shared" ref="O21" si="16">_xlfn.CONCAT(C21&amp;"-"&amp;F21&amp;"-"&amp;E21&amp;"-16S")</f>
        <v>PS138_22-1-CTD-10-16S</v>
      </c>
      <c r="P21" s="4" t="s">
        <v>552</v>
      </c>
      <c r="R21" s="21" t="s">
        <v>1385</v>
      </c>
      <c r="S21" s="4">
        <v>78</v>
      </c>
      <c r="T21" s="4">
        <f>S21/$AD$2</f>
        <v>15.6</v>
      </c>
      <c r="U21" s="4">
        <f>$AH$2-V21</f>
        <v>9.3589743589743595</v>
      </c>
      <c r="V21" s="4">
        <f>IF(T21&gt;=1,$AH$2/T21,$AH$2)</f>
        <v>0.64102564102564108</v>
      </c>
      <c r="X21" s="86" t="s">
        <v>1368</v>
      </c>
      <c r="Y21" s="86">
        <v>2</v>
      </c>
      <c r="Z21" s="21" t="s">
        <v>1385</v>
      </c>
      <c r="AA21" s="4">
        <v>78</v>
      </c>
      <c r="AB21" s="21">
        <f>IF(T21&gt;1,(T21-1)*$AF$2,0)</f>
        <v>73</v>
      </c>
      <c r="AC21" s="4">
        <f t="shared" ref="AC21" si="17">AB21+$AF$2</f>
        <v>78</v>
      </c>
      <c r="AK21" s="86" t="s">
        <v>1368</v>
      </c>
      <c r="AL21" s="86">
        <v>2</v>
      </c>
      <c r="AM21" s="21" t="s">
        <v>1385</v>
      </c>
      <c r="AN21" s="89">
        <v>83</v>
      </c>
      <c r="AO21" s="93">
        <f>(AN21/(660*630))*10^6</f>
        <v>199.6151996151996</v>
      </c>
      <c r="AP21">
        <f>(AO21/$AV$2)</f>
        <v>49.9037999037999</v>
      </c>
      <c r="AR21" s="86" t="s">
        <v>1368</v>
      </c>
      <c r="AS21" s="86">
        <v>2</v>
      </c>
      <c r="AT21" s="21" t="s">
        <v>1385</v>
      </c>
      <c r="AU21" s="95">
        <f>IF(AP21&gt;1,(AP21-1)*$AX$2,0)</f>
        <v>489.03799903799899</v>
      </c>
      <c r="AZ21" s="98" t="s">
        <v>1693</v>
      </c>
      <c r="BA21" s="21" t="s">
        <v>1385</v>
      </c>
    </row>
    <row r="22" spans="1:53" ht="14.2" customHeight="1" x14ac:dyDescent="0.45">
      <c r="A22" s="55" t="s">
        <v>39</v>
      </c>
      <c r="B22" s="56">
        <v>45148</v>
      </c>
      <c r="C22" s="59" t="s">
        <v>1250</v>
      </c>
      <c r="D22" s="59" t="s">
        <v>409</v>
      </c>
      <c r="E22" s="59" t="s">
        <v>215</v>
      </c>
      <c r="F22" s="59" t="s">
        <v>649</v>
      </c>
      <c r="G22" s="59"/>
      <c r="H22" s="59" t="s">
        <v>326</v>
      </c>
      <c r="I22" s="80" t="s">
        <v>1274</v>
      </c>
      <c r="J22" s="80" t="s">
        <v>1275</v>
      </c>
      <c r="P22" s="4" t="s">
        <v>1272</v>
      </c>
      <c r="AK22" s="86"/>
      <c r="AL22" s="86"/>
      <c r="AM22" s="21"/>
      <c r="AR22" s="86"/>
      <c r="AS22" s="86"/>
      <c r="AT22" s="21"/>
      <c r="BA22" s="21"/>
    </row>
    <row r="23" spans="1:53" ht="14.2" customHeight="1" x14ac:dyDescent="0.45">
      <c r="A23" s="7" t="s">
        <v>40</v>
      </c>
      <c r="B23" s="5">
        <v>45148</v>
      </c>
      <c r="C23" s="6" t="s">
        <v>1250</v>
      </c>
      <c r="D23" s="6" t="s">
        <v>409</v>
      </c>
      <c r="E23" s="6" t="s">
        <v>215</v>
      </c>
      <c r="F23" s="6" t="s">
        <v>649</v>
      </c>
      <c r="G23" s="6"/>
      <c r="H23" s="6" t="s">
        <v>326</v>
      </c>
      <c r="I23" s="80" t="s">
        <v>1274</v>
      </c>
      <c r="J23" s="80" t="s">
        <v>1275</v>
      </c>
      <c r="O23" s="98" t="str">
        <f t="shared" ref="O23" si="18">_xlfn.CONCAT(C23&amp;"-"&amp;F23&amp;"-"&amp;E23&amp;"-16S")</f>
        <v>PS138_22-1-CTD-2-16S</v>
      </c>
      <c r="P23" s="4" t="s">
        <v>552</v>
      </c>
      <c r="R23" s="21" t="s">
        <v>1386</v>
      </c>
      <c r="S23" s="4">
        <v>46</v>
      </c>
      <c r="T23" s="4">
        <f>S23/$AD$2</f>
        <v>9.1999999999999993</v>
      </c>
      <c r="U23" s="4">
        <f>$AH$2-V23</f>
        <v>8.9130434782608692</v>
      </c>
      <c r="V23" s="4">
        <f>IF(T23&gt;=1,$AH$2/T23,$AH$2)</f>
        <v>1.0869565217391306</v>
      </c>
      <c r="X23" s="86" t="s">
        <v>1369</v>
      </c>
      <c r="Y23" s="86">
        <v>2</v>
      </c>
      <c r="Z23" s="21" t="s">
        <v>1386</v>
      </c>
      <c r="AA23" s="4">
        <v>46</v>
      </c>
      <c r="AB23" s="21">
        <f>IF(T23&gt;1,(T23-1)*$AF$2,0)</f>
        <v>41</v>
      </c>
      <c r="AC23" s="4">
        <f t="shared" ref="AC23" si="19">AB23+$AF$2</f>
        <v>46</v>
      </c>
      <c r="AK23" s="86" t="s">
        <v>1369</v>
      </c>
      <c r="AL23" s="86">
        <v>2</v>
      </c>
      <c r="AM23" s="21" t="s">
        <v>1386</v>
      </c>
      <c r="AN23" s="89">
        <v>90</v>
      </c>
      <c r="AO23" s="93">
        <f>(AN23/(660*630))*10^6</f>
        <v>216.45021645021646</v>
      </c>
      <c r="AP23">
        <f>(AO23/$AV$2)</f>
        <v>54.112554112554115</v>
      </c>
      <c r="AR23" s="86" t="s">
        <v>1369</v>
      </c>
      <c r="AS23" s="86">
        <v>2</v>
      </c>
      <c r="AT23" s="21" t="s">
        <v>1386</v>
      </c>
      <c r="AU23" s="95">
        <f>IF(AP23&gt;1,(AP23-1)*$AX$2,0)</f>
        <v>531.12554112554119</v>
      </c>
      <c r="AZ23" s="98" t="s">
        <v>1694</v>
      </c>
      <c r="BA23" s="21" t="s">
        <v>1386</v>
      </c>
    </row>
    <row r="24" spans="1:53" ht="14.2" customHeight="1" x14ac:dyDescent="0.45">
      <c r="A24" s="7" t="s">
        <v>41</v>
      </c>
      <c r="B24" s="5">
        <v>45149</v>
      </c>
      <c r="C24" s="6" t="s">
        <v>405</v>
      </c>
      <c r="D24" s="6" t="s">
        <v>409</v>
      </c>
      <c r="E24" s="6" t="s">
        <v>442</v>
      </c>
      <c r="F24" s="6" t="s">
        <v>649</v>
      </c>
      <c r="G24" s="6" t="s">
        <v>330</v>
      </c>
      <c r="H24" s="6" t="s">
        <v>209</v>
      </c>
      <c r="I24" s="6" t="s">
        <v>1276</v>
      </c>
      <c r="J24" s="6" t="s">
        <v>1277</v>
      </c>
      <c r="P24" s="4" t="s">
        <v>1272</v>
      </c>
      <c r="S24" s="74"/>
      <c r="AA24" s="74"/>
      <c r="AK24" s="86"/>
      <c r="AL24" s="86"/>
      <c r="AM24" s="21"/>
      <c r="AR24" s="86"/>
      <c r="AS24" s="86"/>
      <c r="AT24" s="21"/>
      <c r="BA24" s="21"/>
    </row>
    <row r="25" spans="1:53" ht="14.2" customHeight="1" x14ac:dyDescent="0.45">
      <c r="A25" s="7" t="s">
        <v>42</v>
      </c>
      <c r="B25" s="5">
        <v>45149</v>
      </c>
      <c r="C25" s="6" t="s">
        <v>405</v>
      </c>
      <c r="D25" s="6" t="s">
        <v>409</v>
      </c>
      <c r="E25" s="6" t="s">
        <v>442</v>
      </c>
      <c r="F25" s="6" t="s">
        <v>649</v>
      </c>
      <c r="G25" s="6" t="s">
        <v>330</v>
      </c>
      <c r="H25" s="6" t="s">
        <v>209</v>
      </c>
      <c r="I25" s="6" t="s">
        <v>1276</v>
      </c>
      <c r="J25" s="6" t="s">
        <v>1277</v>
      </c>
      <c r="O25" s="98" t="str">
        <f t="shared" ref="O25" si="20">_xlfn.CONCAT(C25&amp;"-"&amp;F25&amp;"-"&amp;E25&amp;"-16S")</f>
        <v>PS138_26-1-CTD-3900-16S</v>
      </c>
      <c r="P25" s="4" t="s">
        <v>552</v>
      </c>
      <c r="R25" s="21" t="s">
        <v>1387</v>
      </c>
      <c r="S25" s="74">
        <v>2.14</v>
      </c>
      <c r="T25" s="4">
        <f>S25/$AD$2</f>
        <v>0.42800000000000005</v>
      </c>
      <c r="U25" s="4">
        <f>$AH$2-V25</f>
        <v>0</v>
      </c>
      <c r="V25" s="4">
        <f>IF(T25&gt;=1,$AH$2/T25,$AH$2)</f>
        <v>10</v>
      </c>
      <c r="X25" s="86" t="s">
        <v>1370</v>
      </c>
      <c r="Y25" s="86">
        <v>2</v>
      </c>
      <c r="Z25" s="21" t="s">
        <v>1387</v>
      </c>
      <c r="AA25" s="74">
        <v>2.14</v>
      </c>
      <c r="AB25" s="21">
        <f>IF(T25&gt;1,(T25-1)*$AF$2,0)</f>
        <v>0</v>
      </c>
      <c r="AC25" s="4">
        <f t="shared" ref="AC25" si="21">AB25+$AF$2</f>
        <v>5</v>
      </c>
      <c r="AK25" s="86" t="s">
        <v>1370</v>
      </c>
      <c r="AL25" s="86">
        <v>2</v>
      </c>
      <c r="AM25" s="21" t="s">
        <v>1387</v>
      </c>
      <c r="AN25" s="89">
        <v>2.11</v>
      </c>
      <c r="AO25" s="93">
        <f>(AN25/(660*630))*10^6</f>
        <v>5.0745550745550743</v>
      </c>
      <c r="AP25">
        <f>(AO25/$AV$2)</f>
        <v>1.2686387686387686</v>
      </c>
      <c r="AR25" s="86" t="s">
        <v>1370</v>
      </c>
      <c r="AS25" s="86">
        <v>2</v>
      </c>
      <c r="AT25" s="21" t="s">
        <v>1387</v>
      </c>
      <c r="AU25" s="95">
        <f>IF(AP25&gt;1,(AP25-1)*$AX$2,0)</f>
        <v>2.6863876863876857</v>
      </c>
      <c r="AZ25" s="98" t="s">
        <v>1695</v>
      </c>
      <c r="BA25" s="21" t="s">
        <v>1387</v>
      </c>
    </row>
    <row r="26" spans="1:53" ht="14.2" customHeight="1" x14ac:dyDescent="0.45">
      <c r="A26" s="7" t="s">
        <v>43</v>
      </c>
      <c r="B26" s="5">
        <v>45149</v>
      </c>
      <c r="C26" s="6" t="s">
        <v>405</v>
      </c>
      <c r="D26" s="6" t="s">
        <v>409</v>
      </c>
      <c r="E26" s="6" t="s">
        <v>331</v>
      </c>
      <c r="F26" s="6" t="s">
        <v>649</v>
      </c>
      <c r="G26" s="6"/>
      <c r="H26" s="6" t="s">
        <v>209</v>
      </c>
      <c r="I26" s="6" t="s">
        <v>1276</v>
      </c>
      <c r="J26" s="6" t="s">
        <v>1277</v>
      </c>
      <c r="P26" s="4" t="s">
        <v>1272</v>
      </c>
      <c r="S26" s="74"/>
      <c r="AA26" s="74"/>
      <c r="AK26" s="86"/>
      <c r="AL26" s="86"/>
      <c r="AM26" s="21"/>
      <c r="AR26" s="86"/>
      <c r="AS26" s="86"/>
      <c r="AT26" s="21"/>
      <c r="BA26" s="21"/>
    </row>
    <row r="27" spans="1:53" ht="14.2" customHeight="1" x14ac:dyDescent="0.45">
      <c r="A27" s="7" t="s">
        <v>44</v>
      </c>
      <c r="B27" s="5">
        <v>45149</v>
      </c>
      <c r="C27" s="6" t="s">
        <v>405</v>
      </c>
      <c r="D27" s="6" t="s">
        <v>409</v>
      </c>
      <c r="E27" s="6" t="s">
        <v>331</v>
      </c>
      <c r="F27" s="6" t="s">
        <v>649</v>
      </c>
      <c r="G27" s="6"/>
      <c r="H27" s="6" t="s">
        <v>209</v>
      </c>
      <c r="I27" s="6" t="s">
        <v>1276</v>
      </c>
      <c r="J27" s="6" t="s">
        <v>1277</v>
      </c>
      <c r="O27" s="98" t="str">
        <f t="shared" ref="O27" si="22">_xlfn.CONCAT(C27&amp;"-"&amp;F27&amp;"-"&amp;E27&amp;"-16S")</f>
        <v>PS138_26-1-CTD-3000-16S</v>
      </c>
      <c r="P27" s="4" t="s">
        <v>552</v>
      </c>
      <c r="R27" s="21" t="s">
        <v>1388</v>
      </c>
      <c r="S27" s="74">
        <v>4.07</v>
      </c>
      <c r="T27" s="4">
        <f>S27/$AD$2</f>
        <v>0.81400000000000006</v>
      </c>
      <c r="U27" s="4">
        <f>$AH$2-V27</f>
        <v>0</v>
      </c>
      <c r="V27" s="4">
        <f>IF(T27&gt;=1,$AH$2/T27,$AH$2)</f>
        <v>10</v>
      </c>
      <c r="X27" s="86" t="s">
        <v>1138</v>
      </c>
      <c r="Y27" s="86">
        <v>2</v>
      </c>
      <c r="Z27" s="21" t="s">
        <v>1388</v>
      </c>
      <c r="AA27" s="74">
        <v>4.07</v>
      </c>
      <c r="AB27" s="21">
        <f>IF(T27&gt;1,(T27-1)*$AF$2,0)</f>
        <v>0</v>
      </c>
      <c r="AC27" s="4">
        <f t="shared" ref="AC27" si="23">AB27+$AF$2</f>
        <v>5</v>
      </c>
      <c r="AK27" s="86" t="s">
        <v>1138</v>
      </c>
      <c r="AL27" s="86">
        <v>2</v>
      </c>
      <c r="AM27" s="21" t="s">
        <v>1388</v>
      </c>
      <c r="AN27" s="89">
        <v>45</v>
      </c>
      <c r="AO27" s="93">
        <f>(AN27/(660*630))*10^6</f>
        <v>108.22510822510823</v>
      </c>
      <c r="AP27">
        <f>(AO27/$AV$2)</f>
        <v>27.056277056277057</v>
      </c>
      <c r="AR27" s="86" t="s">
        <v>1138</v>
      </c>
      <c r="AS27" s="86">
        <v>2</v>
      </c>
      <c r="AT27" s="21" t="s">
        <v>1388</v>
      </c>
      <c r="AU27" s="95">
        <f>IF(AP27&gt;1,(AP27-1)*$AX$2,0)</f>
        <v>260.5627705627706</v>
      </c>
      <c r="AZ27" s="98" t="s">
        <v>1696</v>
      </c>
      <c r="BA27" s="21" t="s">
        <v>1388</v>
      </c>
    </row>
    <row r="28" spans="1:53" ht="14.2" customHeight="1" x14ac:dyDescent="0.45">
      <c r="A28" s="7" t="s">
        <v>45</v>
      </c>
      <c r="B28" s="5">
        <v>45149</v>
      </c>
      <c r="C28" s="6" t="s">
        <v>405</v>
      </c>
      <c r="D28" s="6" t="s">
        <v>409</v>
      </c>
      <c r="E28" s="6" t="s">
        <v>332</v>
      </c>
      <c r="F28" s="6" t="s">
        <v>649</v>
      </c>
      <c r="G28" s="6"/>
      <c r="H28" s="6" t="s">
        <v>209</v>
      </c>
      <c r="I28" s="6" t="s">
        <v>1276</v>
      </c>
      <c r="J28" s="6" t="s">
        <v>1277</v>
      </c>
      <c r="P28" s="4" t="s">
        <v>1272</v>
      </c>
      <c r="S28" s="74"/>
      <c r="AA28" s="74"/>
      <c r="AK28" s="86"/>
      <c r="AL28" s="86"/>
      <c r="AM28" s="21"/>
      <c r="AR28" s="86"/>
      <c r="AS28" s="86"/>
      <c r="AT28" s="21"/>
      <c r="BA28" s="21"/>
    </row>
    <row r="29" spans="1:53" ht="14.2" customHeight="1" x14ac:dyDescent="0.45">
      <c r="A29" s="7" t="s">
        <v>46</v>
      </c>
      <c r="B29" s="5">
        <v>45149</v>
      </c>
      <c r="C29" s="6" t="s">
        <v>405</v>
      </c>
      <c r="D29" s="6" t="s">
        <v>409</v>
      </c>
      <c r="E29" s="6" t="s">
        <v>332</v>
      </c>
      <c r="F29" s="6" t="s">
        <v>649</v>
      </c>
      <c r="G29" s="6"/>
      <c r="H29" s="6" t="s">
        <v>209</v>
      </c>
      <c r="I29" s="6" t="s">
        <v>1276</v>
      </c>
      <c r="J29" s="6" t="s">
        <v>1277</v>
      </c>
      <c r="O29" s="98" t="str">
        <f t="shared" ref="O29" si="24">_xlfn.CONCAT(C29&amp;"-"&amp;F29&amp;"-"&amp;E29&amp;"-16S")</f>
        <v>PS138_26-1-CTD-1500-16S</v>
      </c>
      <c r="P29" s="4" t="s">
        <v>552</v>
      </c>
      <c r="R29" s="21" t="s">
        <v>1389</v>
      </c>
      <c r="S29" s="74">
        <v>8.5</v>
      </c>
      <c r="T29" s="4">
        <f>S29/$AD$2</f>
        <v>1.7</v>
      </c>
      <c r="U29" s="4">
        <f>$AH$2-V29</f>
        <v>4.117647058823529</v>
      </c>
      <c r="V29" s="4">
        <f>IF(T29&gt;=1,$AH$2/T29,$AH$2)</f>
        <v>5.882352941176471</v>
      </c>
      <c r="X29" s="86" t="s">
        <v>1371</v>
      </c>
      <c r="Y29" s="86">
        <v>2</v>
      </c>
      <c r="Z29" s="21" t="s">
        <v>1389</v>
      </c>
      <c r="AA29" s="74">
        <v>8.5</v>
      </c>
      <c r="AB29" s="21">
        <f>IF(T29&gt;1,(T29-1)*$AF$2,0)</f>
        <v>3.5</v>
      </c>
      <c r="AC29" s="4">
        <f t="shared" ref="AC29" si="25">AB29+$AF$2</f>
        <v>8.5</v>
      </c>
      <c r="AK29" s="86" t="s">
        <v>1371</v>
      </c>
      <c r="AL29" s="86">
        <v>2</v>
      </c>
      <c r="AM29" s="21" t="s">
        <v>1389</v>
      </c>
      <c r="AN29" s="89">
        <v>12</v>
      </c>
      <c r="AO29" s="93">
        <f>(AN29/(660*630))*10^6</f>
        <v>28.860028860028859</v>
      </c>
      <c r="AP29">
        <f>(AO29/$AV$2)</f>
        <v>7.2150072150072146</v>
      </c>
      <c r="AR29" s="86" t="s">
        <v>1371</v>
      </c>
      <c r="AS29" s="86">
        <v>2</v>
      </c>
      <c r="AT29" s="21" t="s">
        <v>1389</v>
      </c>
      <c r="AU29" s="95">
        <f>IF(AP29&gt;1,(AP29-1)*$AX$2,0)</f>
        <v>62.150072150072148</v>
      </c>
      <c r="AZ29" s="98" t="s">
        <v>1697</v>
      </c>
      <c r="BA29" s="21" t="s">
        <v>1389</v>
      </c>
    </row>
    <row r="30" spans="1:53" ht="14.2" customHeight="1" x14ac:dyDescent="0.45">
      <c r="A30" s="7" t="s">
        <v>47</v>
      </c>
      <c r="B30" s="5">
        <v>45149</v>
      </c>
      <c r="C30" s="6" t="s">
        <v>405</v>
      </c>
      <c r="D30" s="6" t="s">
        <v>409</v>
      </c>
      <c r="E30" s="6" t="s">
        <v>210</v>
      </c>
      <c r="F30" s="6" t="s">
        <v>649</v>
      </c>
      <c r="G30" s="6"/>
      <c r="H30" s="6" t="s">
        <v>209</v>
      </c>
      <c r="I30" s="6" t="s">
        <v>1276</v>
      </c>
      <c r="J30" s="6" t="s">
        <v>1277</v>
      </c>
      <c r="P30" s="4" t="s">
        <v>1272</v>
      </c>
      <c r="S30" s="74"/>
      <c r="AA30" s="74"/>
      <c r="AK30" s="86"/>
      <c r="AL30" s="86"/>
      <c r="AM30" s="21"/>
      <c r="AR30" s="86"/>
      <c r="AS30" s="86"/>
      <c r="AT30" s="21"/>
      <c r="BA30" s="21"/>
    </row>
    <row r="31" spans="1:53" ht="14.2" customHeight="1" x14ac:dyDescent="0.45">
      <c r="A31" s="7" t="s">
        <v>48</v>
      </c>
      <c r="B31" s="5">
        <v>45149</v>
      </c>
      <c r="C31" s="6" t="s">
        <v>405</v>
      </c>
      <c r="D31" s="6" t="s">
        <v>409</v>
      </c>
      <c r="E31" s="6" t="s">
        <v>210</v>
      </c>
      <c r="F31" s="6" t="s">
        <v>649</v>
      </c>
      <c r="G31" s="6"/>
      <c r="H31" s="6" t="s">
        <v>209</v>
      </c>
      <c r="I31" s="6" t="s">
        <v>1276</v>
      </c>
      <c r="J31" s="6" t="s">
        <v>1277</v>
      </c>
      <c r="O31" s="98" t="str">
        <f t="shared" ref="O31" si="26">_xlfn.CONCAT(C31&amp;"-"&amp;F31&amp;"-"&amp;E31&amp;"-16S")</f>
        <v>PS138_26-1-CTD-1000-16S</v>
      </c>
      <c r="P31" s="4" t="s">
        <v>552</v>
      </c>
      <c r="R31" s="21" t="s">
        <v>1390</v>
      </c>
      <c r="S31" s="74">
        <v>7.8</v>
      </c>
      <c r="T31" s="4">
        <f>S31/$AD$2</f>
        <v>1.56</v>
      </c>
      <c r="U31" s="4">
        <f>$AH$2-V31</f>
        <v>3.5897435897435903</v>
      </c>
      <c r="V31" s="4">
        <f>IF(T31&gt;=1,$AH$2/T31,$AH$2)</f>
        <v>6.4102564102564097</v>
      </c>
      <c r="X31" s="86" t="s">
        <v>1372</v>
      </c>
      <c r="Y31" s="86">
        <v>2</v>
      </c>
      <c r="Z31" s="21" t="s">
        <v>1390</v>
      </c>
      <c r="AA31" s="74">
        <v>7.8</v>
      </c>
      <c r="AB31" s="21">
        <f>IF(T31&gt;1,(T31-1)*$AF$2,0)</f>
        <v>2.8000000000000003</v>
      </c>
      <c r="AC31" s="4">
        <f t="shared" ref="AC31" si="27">AB31+$AF$2</f>
        <v>7.8000000000000007</v>
      </c>
      <c r="AK31" s="86" t="s">
        <v>1372</v>
      </c>
      <c r="AL31" s="86">
        <v>2</v>
      </c>
      <c r="AM31" s="21" t="s">
        <v>1390</v>
      </c>
      <c r="AN31" s="89">
        <v>36</v>
      </c>
      <c r="AO31" s="93">
        <f>(AN31/(660*630))*10^6</f>
        <v>86.580086580086586</v>
      </c>
      <c r="AP31">
        <f>(AO31/$AV$2)</f>
        <v>21.645021645021647</v>
      </c>
      <c r="AR31" s="86" t="s">
        <v>1372</v>
      </c>
      <c r="AS31" s="86">
        <v>2</v>
      </c>
      <c r="AT31" s="21" t="s">
        <v>1390</v>
      </c>
      <c r="AU31" s="95">
        <f>IF(AP31&gt;1,(AP31-1)*$AX$2,0)</f>
        <v>206.45021645021646</v>
      </c>
      <c r="AZ31" s="98" t="s">
        <v>1698</v>
      </c>
      <c r="BA31" s="21" t="s">
        <v>1390</v>
      </c>
    </row>
    <row r="32" spans="1:53" ht="14.2" customHeight="1" x14ac:dyDescent="0.45">
      <c r="A32" s="7" t="s">
        <v>49</v>
      </c>
      <c r="B32" s="5">
        <v>45149</v>
      </c>
      <c r="C32" s="6" t="s">
        <v>405</v>
      </c>
      <c r="D32" s="6" t="s">
        <v>409</v>
      </c>
      <c r="E32" s="6" t="s">
        <v>201</v>
      </c>
      <c r="F32" s="6" t="s">
        <v>649</v>
      </c>
      <c r="G32" s="6" t="s">
        <v>334</v>
      </c>
      <c r="H32" s="6" t="s">
        <v>209</v>
      </c>
      <c r="I32" s="6" t="s">
        <v>1276</v>
      </c>
      <c r="J32" s="6" t="s">
        <v>1277</v>
      </c>
      <c r="P32" s="4" t="s">
        <v>1272</v>
      </c>
      <c r="S32" s="74"/>
      <c r="AA32" s="74"/>
      <c r="AK32" s="86"/>
      <c r="AL32" s="86"/>
      <c r="AM32" s="21"/>
      <c r="AR32" s="86"/>
      <c r="AS32" s="86"/>
      <c r="AT32" s="21"/>
      <c r="BA32" s="21"/>
    </row>
    <row r="33" spans="1:53" ht="14.2" customHeight="1" x14ac:dyDescent="0.45">
      <c r="A33" s="7" t="s">
        <v>50</v>
      </c>
      <c r="B33" s="5">
        <v>45149</v>
      </c>
      <c r="C33" s="6" t="s">
        <v>405</v>
      </c>
      <c r="D33" s="6" t="s">
        <v>409</v>
      </c>
      <c r="E33" s="6" t="s">
        <v>201</v>
      </c>
      <c r="F33" s="6" t="s">
        <v>649</v>
      </c>
      <c r="G33" s="6" t="s">
        <v>334</v>
      </c>
      <c r="H33" s="6" t="s">
        <v>209</v>
      </c>
      <c r="I33" s="6" t="s">
        <v>1276</v>
      </c>
      <c r="J33" s="6" t="s">
        <v>1277</v>
      </c>
      <c r="O33" s="98" t="str">
        <f t="shared" ref="O33" si="28">_xlfn.CONCAT(C33&amp;"-"&amp;F33&amp;"-"&amp;E33&amp;"-16S")</f>
        <v>PS138_26-1-CTD-500-16S</v>
      </c>
      <c r="P33" s="4" t="s">
        <v>552</v>
      </c>
      <c r="R33" s="21" t="s">
        <v>1391</v>
      </c>
      <c r="S33" s="74">
        <v>12</v>
      </c>
      <c r="T33" s="4">
        <f>S33/$AD$2</f>
        <v>2.4</v>
      </c>
      <c r="U33" s="4">
        <f>$AH$2-V33</f>
        <v>5.833333333333333</v>
      </c>
      <c r="V33" s="4">
        <f>IF(T33&gt;=1,$AH$2/T33,$AH$2)</f>
        <v>4.166666666666667</v>
      </c>
      <c r="X33" s="86" t="s">
        <v>1373</v>
      </c>
      <c r="Y33" s="86">
        <v>2</v>
      </c>
      <c r="Z33" s="21" t="s">
        <v>1391</v>
      </c>
      <c r="AA33" s="74">
        <v>12</v>
      </c>
      <c r="AB33" s="21">
        <f>IF(T33&gt;1,(T33-1)*$AF$2,0)</f>
        <v>7</v>
      </c>
      <c r="AC33" s="4">
        <f t="shared" ref="AC33" si="29">AB33+$AF$2</f>
        <v>12</v>
      </c>
      <c r="AK33" s="86" t="s">
        <v>1373</v>
      </c>
      <c r="AL33" s="86">
        <v>2</v>
      </c>
      <c r="AM33" s="21" t="s">
        <v>1391</v>
      </c>
      <c r="AN33" s="89">
        <v>12</v>
      </c>
      <c r="AO33" s="93">
        <f>(AN33/(660*630))*10^6</f>
        <v>28.860028860028859</v>
      </c>
      <c r="AP33">
        <f>(AO33/$AV$2)</f>
        <v>7.2150072150072146</v>
      </c>
      <c r="AR33" s="86" t="s">
        <v>1373</v>
      </c>
      <c r="AS33" s="86">
        <v>2</v>
      </c>
      <c r="AT33" s="21" t="s">
        <v>1391</v>
      </c>
      <c r="AU33" s="95">
        <f>IF(AP33&gt;1,(AP33-1)*$AX$2,0)</f>
        <v>62.150072150072148</v>
      </c>
      <c r="AZ33" s="98" t="s">
        <v>1699</v>
      </c>
      <c r="BA33" s="21" t="s">
        <v>1391</v>
      </c>
    </row>
    <row r="34" spans="1:53" ht="14.2" customHeight="1" x14ac:dyDescent="0.45">
      <c r="A34" s="7" t="s">
        <v>51</v>
      </c>
      <c r="B34" s="5">
        <v>45149</v>
      </c>
      <c r="C34" s="6" t="s">
        <v>405</v>
      </c>
      <c r="D34" s="6" t="s">
        <v>409</v>
      </c>
      <c r="E34" s="6" t="s">
        <v>333</v>
      </c>
      <c r="F34" s="6" t="s">
        <v>649</v>
      </c>
      <c r="G34" s="6"/>
      <c r="H34" s="6" t="s">
        <v>209</v>
      </c>
      <c r="I34" s="6" t="s">
        <v>1276</v>
      </c>
      <c r="J34" s="6" t="s">
        <v>1277</v>
      </c>
      <c r="P34" s="4" t="s">
        <v>1272</v>
      </c>
      <c r="Q34" s="129"/>
      <c r="S34" s="74"/>
      <c r="AA34" s="74"/>
      <c r="AK34" s="86"/>
      <c r="AL34" s="86"/>
      <c r="AM34" s="21"/>
      <c r="AR34" s="86"/>
      <c r="AS34" s="86"/>
      <c r="AT34" s="21"/>
      <c r="BA34" s="21"/>
    </row>
    <row r="35" spans="1:53" ht="14.2" customHeight="1" x14ac:dyDescent="0.5">
      <c r="A35" s="7" t="s">
        <v>52</v>
      </c>
      <c r="B35" s="5">
        <v>45149</v>
      </c>
      <c r="C35" s="6" t="s">
        <v>405</v>
      </c>
      <c r="D35" s="6" t="s">
        <v>409</v>
      </c>
      <c r="E35" s="6" t="s">
        <v>333</v>
      </c>
      <c r="F35" s="6" t="s">
        <v>649</v>
      </c>
      <c r="G35" s="6"/>
      <c r="H35" s="6" t="s">
        <v>209</v>
      </c>
      <c r="I35" s="6" t="s">
        <v>1276</v>
      </c>
      <c r="J35" s="6" t="s">
        <v>1277</v>
      </c>
      <c r="O35" s="98" t="str">
        <f t="shared" ref="O35" si="30">_xlfn.CONCAT(C35&amp;"-"&amp;F35&amp;"-"&amp;E35&amp;"-16S")</f>
        <v>PS138_26-1-CTD-200-16S</v>
      </c>
      <c r="P35" s="4" t="s">
        <v>552</v>
      </c>
      <c r="Q35" s="129" t="s">
        <v>1392</v>
      </c>
      <c r="R35" s="21" t="s">
        <v>1392</v>
      </c>
      <c r="S35" s="74">
        <v>16</v>
      </c>
      <c r="T35" s="4">
        <f>S35/$AD$2</f>
        <v>3.2</v>
      </c>
      <c r="U35" s="4">
        <f>$AH$2-V35</f>
        <v>6.875</v>
      </c>
      <c r="V35" s="4">
        <f>IF(T35&gt;=1,$AH$2/T35,$AH$2)</f>
        <v>3.125</v>
      </c>
      <c r="X35" s="87" t="s">
        <v>1367</v>
      </c>
      <c r="Y35" s="86">
        <v>3</v>
      </c>
      <c r="Z35" s="21" t="s">
        <v>1392</v>
      </c>
      <c r="AA35" s="74">
        <v>16</v>
      </c>
      <c r="AB35" s="21">
        <f>IF(T35&gt;1,(T35-1)*$AF$2,0)</f>
        <v>11</v>
      </c>
      <c r="AC35" s="4">
        <f t="shared" ref="AC35" si="31">AB35+$AF$2</f>
        <v>16</v>
      </c>
      <c r="AK35" s="87" t="s">
        <v>1367</v>
      </c>
      <c r="AL35" s="86">
        <v>3</v>
      </c>
      <c r="AM35" s="21" t="s">
        <v>1392</v>
      </c>
      <c r="AN35" s="89">
        <v>87</v>
      </c>
      <c r="AO35" s="93">
        <f>(AN35/(660*630))*10^6</f>
        <v>209.23520923520923</v>
      </c>
      <c r="AP35">
        <f>(AO35/$AV$2)</f>
        <v>52.308802308802306</v>
      </c>
      <c r="AR35" s="87" t="s">
        <v>1367</v>
      </c>
      <c r="AS35" s="86">
        <v>3</v>
      </c>
      <c r="AT35" s="21" t="s">
        <v>1392</v>
      </c>
      <c r="AU35" s="95">
        <f>IF(AP35&gt;1,(AP35-1)*$AX$2,0)</f>
        <v>513.08802308802308</v>
      </c>
      <c r="AZ35" s="98" t="s">
        <v>1700</v>
      </c>
      <c r="BA35" s="21" t="s">
        <v>1392</v>
      </c>
    </row>
    <row r="36" spans="1:53" ht="14.2" customHeight="1" x14ac:dyDescent="0.45">
      <c r="A36" s="7" t="s">
        <v>53</v>
      </c>
      <c r="B36" s="5">
        <v>45155</v>
      </c>
      <c r="C36" s="6" t="s">
        <v>403</v>
      </c>
      <c r="D36" s="6" t="s">
        <v>441</v>
      </c>
      <c r="E36" s="6" t="s">
        <v>443</v>
      </c>
      <c r="F36" s="6" t="s">
        <v>649</v>
      </c>
      <c r="G36" s="6" t="s">
        <v>445</v>
      </c>
      <c r="H36" s="6" t="s">
        <v>209</v>
      </c>
      <c r="I36" s="6" t="s">
        <v>1278</v>
      </c>
      <c r="J36" s="6" t="s">
        <v>1279</v>
      </c>
      <c r="P36" s="4" t="s">
        <v>1272</v>
      </c>
      <c r="Q36" s="129"/>
      <c r="S36" s="74"/>
      <c r="AA36" s="74"/>
      <c r="AK36" s="86"/>
      <c r="AL36" s="86"/>
      <c r="AM36" s="21"/>
      <c r="AR36" s="86"/>
      <c r="AS36" s="86"/>
      <c r="AT36" s="21"/>
      <c r="BA36" s="21"/>
    </row>
    <row r="37" spans="1:53" ht="14.2" customHeight="1" x14ac:dyDescent="0.45">
      <c r="A37" s="7" t="s">
        <v>54</v>
      </c>
      <c r="B37" s="5">
        <v>45155</v>
      </c>
      <c r="C37" s="6" t="s">
        <v>403</v>
      </c>
      <c r="D37" s="6" t="s">
        <v>441</v>
      </c>
      <c r="E37" s="6" t="s">
        <v>443</v>
      </c>
      <c r="F37" s="6" t="s">
        <v>649</v>
      </c>
      <c r="G37" s="6" t="s">
        <v>445</v>
      </c>
      <c r="H37" s="6" t="s">
        <v>209</v>
      </c>
      <c r="I37" s="6" t="s">
        <v>1278</v>
      </c>
      <c r="J37" s="6" t="s">
        <v>1279</v>
      </c>
      <c r="O37" s="98" t="str">
        <f t="shared" ref="O37" si="32">_xlfn.CONCAT(C37&amp;"-"&amp;F37&amp;"-"&amp;E37&amp;"-16S")</f>
        <v>PS138_40-1-CTD-3720-16S</v>
      </c>
      <c r="P37" s="4" t="s">
        <v>552</v>
      </c>
      <c r="R37" s="21" t="s">
        <v>1393</v>
      </c>
      <c r="S37" s="74">
        <v>3.39</v>
      </c>
      <c r="T37" s="4">
        <f>S37/$AD$2</f>
        <v>0.67800000000000005</v>
      </c>
      <c r="U37" s="4">
        <f>$AH$2-V37</f>
        <v>0</v>
      </c>
      <c r="V37" s="4">
        <f>IF(T37&gt;=1,$AH$2/T37,$AH$2)</f>
        <v>10</v>
      </c>
      <c r="X37" s="86" t="s">
        <v>1368</v>
      </c>
      <c r="Y37" s="86">
        <v>3</v>
      </c>
      <c r="Z37" s="21" t="s">
        <v>1393</v>
      </c>
      <c r="AA37" s="74">
        <v>3.39</v>
      </c>
      <c r="AB37" s="21">
        <f>IF(T37&gt;1,(T37-1)*$AF$2,0)</f>
        <v>0</v>
      </c>
      <c r="AC37" s="4">
        <f t="shared" ref="AC37" si="33">AB37+$AF$2</f>
        <v>5</v>
      </c>
      <c r="AK37" s="86" t="s">
        <v>1368</v>
      </c>
      <c r="AL37" s="86">
        <v>3</v>
      </c>
      <c r="AM37" s="21" t="s">
        <v>1393</v>
      </c>
      <c r="AN37" s="89">
        <v>0.223</v>
      </c>
      <c r="AO37" s="93">
        <f>(AN37/(660*630))*10^6</f>
        <v>0.53631553631553641</v>
      </c>
      <c r="AP37">
        <f>(AO37/$AV$2)</f>
        <v>0.1340788840788841</v>
      </c>
      <c r="AR37" s="86" t="s">
        <v>1368</v>
      </c>
      <c r="AS37" s="86">
        <v>3</v>
      </c>
      <c r="AT37" s="21" t="s">
        <v>1393</v>
      </c>
      <c r="AU37" s="95">
        <f>IF(AP37&gt;1,(AP37-1)*$AX$2,0)</f>
        <v>0</v>
      </c>
      <c r="AZ37" s="98" t="s">
        <v>1701</v>
      </c>
      <c r="BA37" s="21" t="s">
        <v>1393</v>
      </c>
    </row>
    <row r="38" spans="1:53" ht="14.2" customHeight="1" x14ac:dyDescent="0.45">
      <c r="A38" s="7" t="s">
        <v>55</v>
      </c>
      <c r="B38" s="5">
        <v>45155</v>
      </c>
      <c r="C38" s="6" t="s">
        <v>403</v>
      </c>
      <c r="D38" s="6" t="s">
        <v>441</v>
      </c>
      <c r="E38" s="6" t="s">
        <v>444</v>
      </c>
      <c r="F38" s="6" t="s">
        <v>649</v>
      </c>
      <c r="G38" s="6" t="s">
        <v>330</v>
      </c>
      <c r="H38" s="6" t="s">
        <v>209</v>
      </c>
      <c r="I38" s="6" t="s">
        <v>1278</v>
      </c>
      <c r="J38" s="6" t="s">
        <v>1279</v>
      </c>
      <c r="P38" s="4" t="s">
        <v>1272</v>
      </c>
      <c r="S38" s="74"/>
      <c r="AA38" s="74"/>
      <c r="AK38" s="86"/>
      <c r="AL38" s="86"/>
      <c r="AM38" s="21"/>
      <c r="AR38" s="86"/>
      <c r="AS38" s="86"/>
      <c r="AT38" s="21"/>
      <c r="BA38" s="21"/>
    </row>
    <row r="39" spans="1:53" ht="14.2" customHeight="1" x14ac:dyDescent="0.45">
      <c r="A39" s="7" t="s">
        <v>56</v>
      </c>
      <c r="B39" s="5">
        <v>45155</v>
      </c>
      <c r="C39" s="6" t="s">
        <v>403</v>
      </c>
      <c r="D39" s="6" t="s">
        <v>441</v>
      </c>
      <c r="E39" s="6" t="s">
        <v>444</v>
      </c>
      <c r="F39" s="6" t="s">
        <v>649</v>
      </c>
      <c r="G39" s="6" t="s">
        <v>330</v>
      </c>
      <c r="H39" s="6" t="s">
        <v>209</v>
      </c>
      <c r="I39" s="6" t="s">
        <v>1278</v>
      </c>
      <c r="J39" s="6" t="s">
        <v>1279</v>
      </c>
      <c r="O39" s="98" t="str">
        <f t="shared" ref="O39" si="34">_xlfn.CONCAT(C39&amp;"-"&amp;F39&amp;"-"&amp;E39&amp;"-16S")</f>
        <v>PS138_40-1-CTD-3700-16S</v>
      </c>
      <c r="P39" s="4" t="s">
        <v>552</v>
      </c>
      <c r="R39" s="21" t="s">
        <v>1394</v>
      </c>
      <c r="S39" s="74">
        <v>1.59</v>
      </c>
      <c r="T39" s="4">
        <f>S39/$AD$2</f>
        <v>0.318</v>
      </c>
      <c r="U39" s="4">
        <f>$AH$2-V39</f>
        <v>0</v>
      </c>
      <c r="V39" s="4">
        <f>IF(T39&gt;=1,$AH$2/T39,$AH$2)</f>
        <v>10</v>
      </c>
      <c r="X39" s="86" t="s">
        <v>1369</v>
      </c>
      <c r="Y39" s="86">
        <v>3</v>
      </c>
      <c r="Z39" s="21" t="s">
        <v>1394</v>
      </c>
      <c r="AA39" s="74">
        <v>1.59</v>
      </c>
      <c r="AB39" s="21">
        <f>IF(T39&gt;1,(T39-1)*$AF$2,0)</f>
        <v>0</v>
      </c>
      <c r="AC39" s="4">
        <f t="shared" ref="AC39" si="35">AB39+$AF$2</f>
        <v>5</v>
      </c>
      <c r="AK39" s="86" t="s">
        <v>1369</v>
      </c>
      <c r="AL39" s="86">
        <v>3</v>
      </c>
      <c r="AM39" s="21" t="s">
        <v>1394</v>
      </c>
      <c r="AN39" s="89">
        <v>6.1</v>
      </c>
      <c r="AO39" s="93">
        <f>(AN39/(660*630))*10^6</f>
        <v>14.67051467051467</v>
      </c>
      <c r="AP39">
        <f>(AO39/$AV$2)</f>
        <v>3.6676286676286676</v>
      </c>
      <c r="AR39" s="86" t="s">
        <v>1369</v>
      </c>
      <c r="AS39" s="86">
        <v>3</v>
      </c>
      <c r="AT39" s="21" t="s">
        <v>1394</v>
      </c>
      <c r="AU39" s="95">
        <f>IF(AP39&gt;1,(AP39-1)*$AX$2,0)</f>
        <v>26.676286676286676</v>
      </c>
      <c r="AZ39" s="98" t="s">
        <v>1702</v>
      </c>
      <c r="BA39" s="21" t="s">
        <v>1394</v>
      </c>
    </row>
    <row r="40" spans="1:53" ht="14.2" customHeight="1" x14ac:dyDescent="0.45">
      <c r="A40" s="7" t="s">
        <v>57</v>
      </c>
      <c r="B40" s="5">
        <v>45155</v>
      </c>
      <c r="C40" s="6" t="s">
        <v>403</v>
      </c>
      <c r="D40" s="6" t="s">
        <v>441</v>
      </c>
      <c r="E40" s="6" t="s">
        <v>331</v>
      </c>
      <c r="F40" s="6" t="s">
        <v>649</v>
      </c>
      <c r="G40" s="6"/>
      <c r="H40" s="6" t="s">
        <v>209</v>
      </c>
      <c r="I40" s="6" t="s">
        <v>1278</v>
      </c>
      <c r="J40" s="6" t="s">
        <v>1279</v>
      </c>
      <c r="P40" s="4" t="s">
        <v>1272</v>
      </c>
      <c r="S40" s="74"/>
      <c r="AA40" s="74"/>
      <c r="AK40" s="86"/>
      <c r="AL40" s="86"/>
      <c r="AM40" s="21"/>
      <c r="AR40" s="86"/>
      <c r="AS40" s="86"/>
      <c r="AT40" s="21"/>
      <c r="BA40" s="21"/>
    </row>
    <row r="41" spans="1:53" ht="14.2" customHeight="1" x14ac:dyDescent="0.45">
      <c r="A41" s="7" t="s">
        <v>58</v>
      </c>
      <c r="B41" s="5">
        <v>45155</v>
      </c>
      <c r="C41" s="6" t="s">
        <v>403</v>
      </c>
      <c r="D41" s="6" t="s">
        <v>441</v>
      </c>
      <c r="E41" s="6" t="s">
        <v>331</v>
      </c>
      <c r="F41" s="6" t="s">
        <v>649</v>
      </c>
      <c r="G41" s="6"/>
      <c r="H41" s="6" t="s">
        <v>209</v>
      </c>
      <c r="I41" s="6" t="s">
        <v>1278</v>
      </c>
      <c r="J41" s="6" t="s">
        <v>1279</v>
      </c>
      <c r="O41" s="98" t="str">
        <f t="shared" ref="O41" si="36">_xlfn.CONCAT(C41&amp;"-"&amp;F41&amp;"-"&amp;E41&amp;"-16S")</f>
        <v>PS138_40-1-CTD-3000-16S</v>
      </c>
      <c r="P41" s="4" t="s">
        <v>552</v>
      </c>
      <c r="R41" s="21" t="s">
        <v>1395</v>
      </c>
      <c r="S41" s="74">
        <v>7.4</v>
      </c>
      <c r="T41" s="4">
        <f>S41/$AD$2</f>
        <v>1.48</v>
      </c>
      <c r="U41" s="4">
        <f>$AH$2-V41</f>
        <v>3.243243243243243</v>
      </c>
      <c r="V41" s="4">
        <f>IF(T41&gt;=1,$AH$2/T41,$AH$2)</f>
        <v>6.756756756756757</v>
      </c>
      <c r="X41" s="86" t="s">
        <v>1370</v>
      </c>
      <c r="Y41" s="86">
        <v>3</v>
      </c>
      <c r="Z41" s="21" t="s">
        <v>1395</v>
      </c>
      <c r="AA41" s="74">
        <v>7.4</v>
      </c>
      <c r="AB41" s="21">
        <f>IF(T41&gt;1,(T41-1)*$AF$2,0)</f>
        <v>2.4</v>
      </c>
      <c r="AC41" s="4">
        <f t="shared" ref="AC41" si="37">AB41+$AF$2</f>
        <v>7.4</v>
      </c>
      <c r="AK41" s="86" t="s">
        <v>1370</v>
      </c>
      <c r="AL41" s="86">
        <v>3</v>
      </c>
      <c r="AM41" s="21" t="s">
        <v>1395</v>
      </c>
      <c r="AN41" s="89">
        <v>31</v>
      </c>
      <c r="AO41" s="93">
        <f>(AN41/(660*630))*10^6</f>
        <v>74.555074555074555</v>
      </c>
      <c r="AP41">
        <f>(AO41/$AV$2)</f>
        <v>18.638768638768639</v>
      </c>
      <c r="AR41" s="86" t="s">
        <v>1370</v>
      </c>
      <c r="AS41" s="86">
        <v>3</v>
      </c>
      <c r="AT41" s="21" t="s">
        <v>1395</v>
      </c>
      <c r="AU41" s="95">
        <f>IF(AP41&gt;1,(AP41-1)*$AX$2,0)</f>
        <v>176.38768638768639</v>
      </c>
      <c r="AZ41" s="98" t="s">
        <v>1703</v>
      </c>
      <c r="BA41" s="21" t="s">
        <v>1395</v>
      </c>
    </row>
    <row r="42" spans="1:53" ht="14.2" customHeight="1" x14ac:dyDescent="0.45">
      <c r="A42" s="7" t="s">
        <v>59</v>
      </c>
      <c r="B42" s="5">
        <v>45155</v>
      </c>
      <c r="C42" s="6" t="s">
        <v>403</v>
      </c>
      <c r="D42" s="6" t="s">
        <v>441</v>
      </c>
      <c r="E42" s="6" t="s">
        <v>338</v>
      </c>
      <c r="F42" s="6" t="s">
        <v>649</v>
      </c>
      <c r="G42" s="6"/>
      <c r="H42" s="6" t="s">
        <v>209</v>
      </c>
      <c r="I42" s="6" t="s">
        <v>1278</v>
      </c>
      <c r="J42" s="6" t="s">
        <v>1279</v>
      </c>
      <c r="P42" s="4" t="s">
        <v>1272</v>
      </c>
      <c r="S42" s="74"/>
      <c r="AA42" s="74"/>
      <c r="AK42" s="86"/>
      <c r="AL42" s="86"/>
      <c r="AM42" s="21"/>
      <c r="AR42" s="86"/>
      <c r="AS42" s="86"/>
      <c r="AT42" s="21"/>
      <c r="BA42" s="21"/>
    </row>
    <row r="43" spans="1:53" ht="14.2" customHeight="1" x14ac:dyDescent="0.45">
      <c r="A43" s="7" t="s">
        <v>60</v>
      </c>
      <c r="B43" s="5">
        <v>45155</v>
      </c>
      <c r="C43" s="6" t="s">
        <v>403</v>
      </c>
      <c r="D43" s="6" t="s">
        <v>441</v>
      </c>
      <c r="E43" s="6" t="s">
        <v>338</v>
      </c>
      <c r="F43" s="6" t="s">
        <v>649</v>
      </c>
      <c r="G43" s="6"/>
      <c r="H43" s="6" t="s">
        <v>209</v>
      </c>
      <c r="I43" s="6" t="s">
        <v>1278</v>
      </c>
      <c r="J43" s="6" t="s">
        <v>1279</v>
      </c>
      <c r="O43" s="98" t="str">
        <f t="shared" ref="O43" si="38">_xlfn.CONCAT(C43&amp;"-"&amp;F43&amp;"-"&amp;E43&amp;"-16S")</f>
        <v>PS138_40-1-CTD-2000-16S</v>
      </c>
      <c r="P43" s="4" t="s">
        <v>552</v>
      </c>
      <c r="R43" s="21" t="s">
        <v>1396</v>
      </c>
      <c r="S43" s="74">
        <v>4.3600000000000003</v>
      </c>
      <c r="T43" s="4">
        <f>S43/$AD$2</f>
        <v>0.87200000000000011</v>
      </c>
      <c r="U43" s="4">
        <f>$AH$2-V43</f>
        <v>0</v>
      </c>
      <c r="V43" s="4">
        <f>IF(T43&gt;=1,$AH$2/T43,$AH$2)</f>
        <v>10</v>
      </c>
      <c r="X43" s="86" t="s">
        <v>1138</v>
      </c>
      <c r="Y43" s="86">
        <v>3</v>
      </c>
      <c r="Z43" s="21" t="s">
        <v>1396</v>
      </c>
      <c r="AA43" s="74">
        <v>4.3600000000000003</v>
      </c>
      <c r="AB43" s="21">
        <f>IF(T43&gt;1,(T43-1)*$AF$2,0)</f>
        <v>0</v>
      </c>
      <c r="AC43" s="4">
        <f t="shared" ref="AC43" si="39">AB43+$AF$2</f>
        <v>5</v>
      </c>
      <c r="AK43" s="86" t="s">
        <v>1138</v>
      </c>
      <c r="AL43" s="86">
        <v>3</v>
      </c>
      <c r="AM43" s="21" t="s">
        <v>1396</v>
      </c>
      <c r="AN43" s="89">
        <v>59</v>
      </c>
      <c r="AO43" s="93">
        <f>(AN43/(660*630))*10^6</f>
        <v>141.89514189514188</v>
      </c>
      <c r="AP43">
        <f>(AO43/$AV$2)</f>
        <v>35.473785473785469</v>
      </c>
      <c r="AR43" s="86" t="s">
        <v>1138</v>
      </c>
      <c r="AS43" s="86">
        <v>3</v>
      </c>
      <c r="AT43" s="21" t="s">
        <v>1396</v>
      </c>
      <c r="AU43" s="95">
        <f>IF(AP43&gt;1,(AP43-1)*$AX$2,0)</f>
        <v>344.73785473785472</v>
      </c>
      <c r="AZ43" s="98" t="s">
        <v>1704</v>
      </c>
      <c r="BA43" s="21" t="s">
        <v>1396</v>
      </c>
    </row>
    <row r="44" spans="1:53" ht="14.2" customHeight="1" x14ac:dyDescent="0.45">
      <c r="A44" s="7" t="s">
        <v>61</v>
      </c>
      <c r="B44" s="5">
        <v>45155</v>
      </c>
      <c r="C44" s="6" t="s">
        <v>403</v>
      </c>
      <c r="D44" s="6" t="s">
        <v>441</v>
      </c>
      <c r="E44" s="6" t="s">
        <v>332</v>
      </c>
      <c r="F44" s="6" t="s">
        <v>649</v>
      </c>
      <c r="G44" s="6"/>
      <c r="H44" s="6" t="s">
        <v>209</v>
      </c>
      <c r="I44" s="6" t="s">
        <v>1278</v>
      </c>
      <c r="J44" s="6" t="s">
        <v>1279</v>
      </c>
      <c r="P44" s="4" t="s">
        <v>1272</v>
      </c>
      <c r="S44" s="74"/>
      <c r="AA44" s="74"/>
      <c r="AK44" s="86"/>
      <c r="AL44" s="86"/>
      <c r="AM44" s="21"/>
      <c r="AR44" s="86"/>
      <c r="AS44" s="86"/>
      <c r="AT44" s="21"/>
      <c r="BA44" s="21"/>
    </row>
    <row r="45" spans="1:53" ht="14.2" customHeight="1" x14ac:dyDescent="0.45">
      <c r="A45" s="7" t="s">
        <v>62</v>
      </c>
      <c r="B45" s="5">
        <v>45155</v>
      </c>
      <c r="C45" s="6" t="s">
        <v>403</v>
      </c>
      <c r="D45" s="6" t="s">
        <v>441</v>
      </c>
      <c r="E45" s="6" t="s">
        <v>332</v>
      </c>
      <c r="F45" s="6" t="s">
        <v>649</v>
      </c>
      <c r="G45" s="6"/>
      <c r="H45" s="6" t="s">
        <v>209</v>
      </c>
      <c r="I45" s="6" t="s">
        <v>1278</v>
      </c>
      <c r="J45" s="6" t="s">
        <v>1279</v>
      </c>
      <c r="O45" s="98" t="str">
        <f t="shared" ref="O45" si="40">_xlfn.CONCAT(C45&amp;"-"&amp;F45&amp;"-"&amp;E45&amp;"-16S")</f>
        <v>PS138_40-1-CTD-1500-16S</v>
      </c>
      <c r="P45" s="4" t="s">
        <v>552</v>
      </c>
      <c r="R45" s="21" t="s">
        <v>1397</v>
      </c>
      <c r="S45" s="74">
        <v>7.1</v>
      </c>
      <c r="T45" s="4">
        <f>S45/$AD$2</f>
        <v>1.42</v>
      </c>
      <c r="U45" s="4">
        <f>$AH$2-V45</f>
        <v>2.957746478873239</v>
      </c>
      <c r="V45" s="4">
        <f>IF(T45&gt;=1,$AH$2/T45,$AH$2)</f>
        <v>7.042253521126761</v>
      </c>
      <c r="X45" s="86" t="s">
        <v>1371</v>
      </c>
      <c r="Y45" s="86">
        <v>3</v>
      </c>
      <c r="Z45" s="21" t="s">
        <v>1397</v>
      </c>
      <c r="AA45" s="74">
        <v>7.1</v>
      </c>
      <c r="AB45" s="21">
        <f>IF(T45&gt;1,(T45-1)*$AF$2,0)</f>
        <v>2.0999999999999996</v>
      </c>
      <c r="AC45" s="4">
        <f t="shared" ref="AC45" si="41">AB45+$AF$2</f>
        <v>7.1</v>
      </c>
      <c r="AK45" s="86" t="s">
        <v>1371</v>
      </c>
      <c r="AL45" s="86">
        <v>3</v>
      </c>
      <c r="AM45" s="21" t="s">
        <v>1397</v>
      </c>
      <c r="AN45" s="89">
        <v>7.0000000000000007E-2</v>
      </c>
      <c r="AO45" s="93">
        <f>(AN45/(660*630))*10^6</f>
        <v>0.16835016835016836</v>
      </c>
      <c r="AP45">
        <f>(AO45/$AV$2)</f>
        <v>4.208754208754209E-2</v>
      </c>
      <c r="AR45" s="86" t="s">
        <v>1371</v>
      </c>
      <c r="AS45" s="86">
        <v>3</v>
      </c>
      <c r="AT45" s="21" t="s">
        <v>1397</v>
      </c>
      <c r="AU45" s="95">
        <f>IF(AP45&gt;1,(AP45-1)*$AX$2,0)</f>
        <v>0</v>
      </c>
      <c r="AZ45" s="98" t="s">
        <v>1705</v>
      </c>
      <c r="BA45" s="21" t="s">
        <v>1397</v>
      </c>
    </row>
    <row r="46" spans="1:53" ht="14.2" customHeight="1" x14ac:dyDescent="0.45">
      <c r="A46" s="7" t="s">
        <v>63</v>
      </c>
      <c r="B46" s="5">
        <v>45155</v>
      </c>
      <c r="C46" s="6" t="s">
        <v>403</v>
      </c>
      <c r="D46" s="6" t="s">
        <v>441</v>
      </c>
      <c r="E46" s="6" t="s">
        <v>210</v>
      </c>
      <c r="F46" s="6" t="s">
        <v>649</v>
      </c>
      <c r="G46" s="6"/>
      <c r="H46" s="6" t="s">
        <v>209</v>
      </c>
      <c r="I46" s="6" t="s">
        <v>1278</v>
      </c>
      <c r="J46" s="6" t="s">
        <v>1279</v>
      </c>
      <c r="P46" s="4" t="s">
        <v>1272</v>
      </c>
      <c r="S46" s="74"/>
      <c r="AA46" s="74"/>
      <c r="AK46" s="86"/>
      <c r="AL46" s="86"/>
      <c r="AM46" s="21"/>
      <c r="AR46" s="86"/>
      <c r="AS46" s="86"/>
      <c r="AT46" s="21"/>
      <c r="BA46" s="21"/>
    </row>
    <row r="47" spans="1:53" ht="14.2" customHeight="1" x14ac:dyDescent="0.45">
      <c r="A47" s="7" t="s">
        <v>64</v>
      </c>
      <c r="B47" s="5">
        <v>45155</v>
      </c>
      <c r="C47" s="6" t="s">
        <v>403</v>
      </c>
      <c r="D47" s="6" t="s">
        <v>441</v>
      </c>
      <c r="E47" s="8">
        <v>1000</v>
      </c>
      <c r="F47" s="6" t="s">
        <v>649</v>
      </c>
      <c r="G47" s="6"/>
      <c r="H47" s="6" t="s">
        <v>209</v>
      </c>
      <c r="I47" s="6" t="s">
        <v>1278</v>
      </c>
      <c r="J47" s="6" t="s">
        <v>1279</v>
      </c>
      <c r="O47" s="98" t="str">
        <f t="shared" ref="O47" si="42">_xlfn.CONCAT(C47&amp;"-"&amp;F47&amp;"-"&amp;E47&amp;"-16S")</f>
        <v>PS138_40-1-CTD-1000-16S</v>
      </c>
      <c r="P47" s="4" t="s">
        <v>552</v>
      </c>
      <c r="R47" s="21" t="s">
        <v>1398</v>
      </c>
      <c r="S47" s="74">
        <v>14</v>
      </c>
      <c r="T47" s="4">
        <f>S47/$AD$2</f>
        <v>2.8</v>
      </c>
      <c r="U47" s="4">
        <f>$AH$2-V47</f>
        <v>6.4285714285714288</v>
      </c>
      <c r="V47" s="4">
        <f>IF(T47&gt;=1,$AH$2/T47,$AH$2)</f>
        <v>3.5714285714285716</v>
      </c>
      <c r="X47" s="86" t="s">
        <v>1372</v>
      </c>
      <c r="Y47" s="86">
        <v>3</v>
      </c>
      <c r="Z47" s="21" t="s">
        <v>1398</v>
      </c>
      <c r="AA47" s="74">
        <v>14</v>
      </c>
      <c r="AB47" s="21">
        <f>IF(T47&gt;1,(T47-1)*$AF$2,0)</f>
        <v>9</v>
      </c>
      <c r="AC47" s="4">
        <f t="shared" ref="AC47" si="43">AB47+$AF$2</f>
        <v>14</v>
      </c>
      <c r="AK47" s="86" t="s">
        <v>1372</v>
      </c>
      <c r="AL47" s="86">
        <v>3</v>
      </c>
      <c r="AM47" s="21" t="s">
        <v>1398</v>
      </c>
      <c r="AN47" s="89">
        <v>57</v>
      </c>
      <c r="AO47" s="93">
        <f>(AN47/(660*630))*10^6</f>
        <v>137.08513708513709</v>
      </c>
      <c r="AP47">
        <f>(AO47/$AV$2)</f>
        <v>34.271284271284273</v>
      </c>
      <c r="AR47" s="86" t="s">
        <v>1372</v>
      </c>
      <c r="AS47" s="86">
        <v>3</v>
      </c>
      <c r="AT47" s="21" t="s">
        <v>1398</v>
      </c>
      <c r="AU47" s="95">
        <f>IF(AP47&gt;1,(AP47-1)*$AX$2,0)</f>
        <v>332.71284271284276</v>
      </c>
      <c r="AZ47" s="98" t="s">
        <v>1706</v>
      </c>
      <c r="BA47" s="21" t="s">
        <v>1398</v>
      </c>
    </row>
    <row r="48" spans="1:53" ht="14.2" customHeight="1" x14ac:dyDescent="0.45">
      <c r="A48" s="7" t="s">
        <v>65</v>
      </c>
      <c r="B48" s="5">
        <v>45155</v>
      </c>
      <c r="C48" s="6" t="s">
        <v>403</v>
      </c>
      <c r="D48" s="6" t="s">
        <v>441</v>
      </c>
      <c r="E48" s="6" t="s">
        <v>201</v>
      </c>
      <c r="F48" s="6" t="s">
        <v>649</v>
      </c>
      <c r="G48" s="6"/>
      <c r="H48" s="6" t="s">
        <v>209</v>
      </c>
      <c r="I48" s="6" t="s">
        <v>1278</v>
      </c>
      <c r="J48" s="6" t="s">
        <v>1279</v>
      </c>
      <c r="P48" s="4" t="s">
        <v>1272</v>
      </c>
      <c r="S48" s="74"/>
      <c r="AA48" s="74"/>
      <c r="AK48" s="86"/>
      <c r="AL48" s="86"/>
      <c r="AM48" s="21"/>
      <c r="AR48" s="86"/>
      <c r="AS48" s="86"/>
      <c r="AT48" s="21"/>
      <c r="BA48" s="21"/>
    </row>
    <row r="49" spans="1:53" ht="14.2" customHeight="1" x14ac:dyDescent="0.45">
      <c r="A49" s="7" t="s">
        <v>66</v>
      </c>
      <c r="B49" s="5">
        <v>45155</v>
      </c>
      <c r="C49" s="6" t="s">
        <v>403</v>
      </c>
      <c r="D49" s="6" t="s">
        <v>441</v>
      </c>
      <c r="E49" s="6" t="s">
        <v>201</v>
      </c>
      <c r="F49" s="6" t="s">
        <v>649</v>
      </c>
      <c r="G49" s="6"/>
      <c r="H49" s="6" t="s">
        <v>209</v>
      </c>
      <c r="I49" s="6" t="s">
        <v>1278</v>
      </c>
      <c r="J49" s="6" t="s">
        <v>1279</v>
      </c>
      <c r="O49" s="98" t="str">
        <f t="shared" ref="O49" si="44">_xlfn.CONCAT(C49&amp;"-"&amp;F49&amp;"-"&amp;E49&amp;"-16S")</f>
        <v>PS138_40-1-CTD-500-16S</v>
      </c>
      <c r="P49" s="4" t="s">
        <v>552</v>
      </c>
      <c r="R49" s="21" t="s">
        <v>1399</v>
      </c>
      <c r="S49" s="74">
        <v>8.9</v>
      </c>
      <c r="T49" s="4">
        <f>S49/$AD$2</f>
        <v>1.78</v>
      </c>
      <c r="U49" s="4">
        <f>$AH$2-V49</f>
        <v>4.3820224719101128</v>
      </c>
      <c r="V49" s="4">
        <f>IF(T49&gt;=1,$AH$2/T49,$AH$2)</f>
        <v>5.6179775280898872</v>
      </c>
      <c r="X49" s="86" t="s">
        <v>1373</v>
      </c>
      <c r="Y49" s="86">
        <v>3</v>
      </c>
      <c r="Z49" s="21" t="s">
        <v>1399</v>
      </c>
      <c r="AA49" s="74">
        <v>8.9</v>
      </c>
      <c r="AB49" s="21">
        <f>IF(T49&gt;1,(T49-1)*$AF$2,0)</f>
        <v>3.9000000000000004</v>
      </c>
      <c r="AC49" s="4">
        <f t="shared" ref="AC49" si="45">AB49+$AF$2</f>
        <v>8.9</v>
      </c>
      <c r="AK49" s="86" t="s">
        <v>1373</v>
      </c>
      <c r="AL49" s="86">
        <v>3</v>
      </c>
      <c r="AM49" s="21" t="s">
        <v>1399</v>
      </c>
      <c r="AN49" s="89">
        <v>51</v>
      </c>
      <c r="AO49" s="93">
        <f>(AN49/(660*630))*10^6</f>
        <v>122.65512265512265</v>
      </c>
      <c r="AP49">
        <f>(AO49/$AV$2)</f>
        <v>30.663780663780663</v>
      </c>
      <c r="AR49" s="86" t="s">
        <v>1373</v>
      </c>
      <c r="AS49" s="86">
        <v>3</v>
      </c>
      <c r="AT49" s="21" t="s">
        <v>1399</v>
      </c>
      <c r="AU49" s="95">
        <f>IF(AP49&gt;1,(AP49-1)*$AX$2,0)</f>
        <v>296.63780663780665</v>
      </c>
      <c r="AZ49" s="98" t="s">
        <v>1707</v>
      </c>
      <c r="BA49" s="21" t="s">
        <v>1399</v>
      </c>
    </row>
    <row r="50" spans="1:53" ht="14.2" customHeight="1" x14ac:dyDescent="0.45">
      <c r="A50" s="7" t="s">
        <v>67</v>
      </c>
      <c r="B50" s="5">
        <v>45155</v>
      </c>
      <c r="C50" s="6" t="s">
        <v>1282</v>
      </c>
      <c r="D50" s="6" t="s">
        <v>441</v>
      </c>
      <c r="E50" s="6" t="s">
        <v>215</v>
      </c>
      <c r="F50" s="6" t="s">
        <v>649</v>
      </c>
      <c r="G50" s="6"/>
      <c r="H50" s="6" t="s">
        <v>212</v>
      </c>
      <c r="I50" s="6" t="s">
        <v>1280</v>
      </c>
      <c r="J50" s="6" t="s">
        <v>1281</v>
      </c>
      <c r="P50" s="4" t="s">
        <v>1272</v>
      </c>
      <c r="S50" s="74"/>
      <c r="AA50" s="74"/>
      <c r="AK50" s="86"/>
      <c r="AL50" s="86"/>
      <c r="AM50" s="21"/>
      <c r="AR50" s="86"/>
      <c r="AS50" s="86"/>
      <c r="AT50" s="21"/>
      <c r="BA50" s="21"/>
    </row>
    <row r="51" spans="1:53" ht="14.2" customHeight="1" x14ac:dyDescent="0.5">
      <c r="A51" s="7" t="s">
        <v>68</v>
      </c>
      <c r="B51" s="5">
        <v>45155</v>
      </c>
      <c r="C51" s="6" t="s">
        <v>1282</v>
      </c>
      <c r="D51" s="6" t="s">
        <v>441</v>
      </c>
      <c r="E51" s="8">
        <v>2</v>
      </c>
      <c r="F51" s="6" t="s">
        <v>649</v>
      </c>
      <c r="H51" s="6" t="s">
        <v>212</v>
      </c>
      <c r="I51" s="6" t="s">
        <v>1280</v>
      </c>
      <c r="J51" s="6" t="s">
        <v>1281</v>
      </c>
      <c r="O51" s="98" t="str">
        <f t="shared" ref="O51" si="46">_xlfn.CONCAT(C51&amp;"-"&amp;F51&amp;"-"&amp;E51&amp;"-16S")</f>
        <v>PS138_47-2-CTD-2-16S</v>
      </c>
      <c r="P51" s="4" t="s">
        <v>552</v>
      </c>
      <c r="Q51" s="129" t="s">
        <v>1400</v>
      </c>
      <c r="R51" s="21" t="s">
        <v>1400</v>
      </c>
      <c r="S51" s="74">
        <v>74</v>
      </c>
      <c r="T51" s="4">
        <f>S51/$AD$2</f>
        <v>14.8</v>
      </c>
      <c r="U51" s="4">
        <f>$AH$2-V51</f>
        <v>9.3243243243243246</v>
      </c>
      <c r="V51" s="4">
        <f>IF(T51&gt;=1,$AH$2/T51,$AH$2)</f>
        <v>0.67567567567567566</v>
      </c>
      <c r="X51" s="87" t="s">
        <v>1367</v>
      </c>
      <c r="Y51" s="87">
        <v>4</v>
      </c>
      <c r="Z51" s="21" t="s">
        <v>1400</v>
      </c>
      <c r="AA51" s="74">
        <v>74</v>
      </c>
      <c r="AB51" s="21">
        <f>IF(T51&gt;1,(T51-1)*$AF$2,0)</f>
        <v>69</v>
      </c>
      <c r="AC51" s="4">
        <f t="shared" ref="AC51" si="47">AB51+$AF$2</f>
        <v>74</v>
      </c>
      <c r="AK51" s="87" t="s">
        <v>1367</v>
      </c>
      <c r="AL51" s="87">
        <v>4</v>
      </c>
      <c r="AM51" s="21" t="s">
        <v>1400</v>
      </c>
      <c r="AN51" s="89">
        <v>65</v>
      </c>
      <c r="AO51" s="93">
        <f>(AN51/(660*630))*10^6</f>
        <v>156.32515632515631</v>
      </c>
      <c r="AP51">
        <f>(AO51/$AV$2)</f>
        <v>39.081289081289079</v>
      </c>
      <c r="AR51" s="87" t="s">
        <v>1367</v>
      </c>
      <c r="AS51" s="87">
        <v>4</v>
      </c>
      <c r="AT51" s="21" t="s">
        <v>1400</v>
      </c>
      <c r="AU51" s="95">
        <f>IF(AP51&gt;1,(AP51-1)*$AX$2,0)</f>
        <v>380.81289081289077</v>
      </c>
      <c r="AZ51" s="98" t="s">
        <v>1708</v>
      </c>
      <c r="BA51" s="21" t="s">
        <v>1400</v>
      </c>
    </row>
    <row r="52" spans="1:53" ht="14.2" customHeight="1" x14ac:dyDescent="0.45">
      <c r="A52" s="7" t="s">
        <v>69</v>
      </c>
      <c r="B52" s="5">
        <v>45155</v>
      </c>
      <c r="C52" s="6" t="s">
        <v>1282</v>
      </c>
      <c r="D52" s="6" t="s">
        <v>441</v>
      </c>
      <c r="E52" s="6" t="s">
        <v>328</v>
      </c>
      <c r="F52" s="6" t="s">
        <v>649</v>
      </c>
      <c r="G52" s="6"/>
      <c r="H52" s="6" t="s">
        <v>212</v>
      </c>
      <c r="I52" s="6" t="s">
        <v>1280</v>
      </c>
      <c r="J52" s="6" t="s">
        <v>1281</v>
      </c>
      <c r="P52" s="4" t="s">
        <v>1272</v>
      </c>
      <c r="Q52" s="129"/>
      <c r="S52" s="74"/>
      <c r="AA52" s="74"/>
      <c r="AK52" s="86"/>
      <c r="AL52" s="86"/>
      <c r="AM52" s="21"/>
      <c r="AR52" s="86"/>
      <c r="AS52" s="86"/>
      <c r="AT52" s="21"/>
      <c r="BA52" s="21"/>
    </row>
    <row r="53" spans="1:53" ht="14.2" customHeight="1" x14ac:dyDescent="0.5">
      <c r="A53" s="7" t="s">
        <v>70</v>
      </c>
      <c r="B53" s="5">
        <v>45155</v>
      </c>
      <c r="C53" s="6" t="s">
        <v>1282</v>
      </c>
      <c r="D53" s="6" t="s">
        <v>441</v>
      </c>
      <c r="E53" s="6" t="s">
        <v>328</v>
      </c>
      <c r="F53" s="6" t="s">
        <v>649</v>
      </c>
      <c r="G53" s="6"/>
      <c r="H53" s="6" t="s">
        <v>212</v>
      </c>
      <c r="I53" s="6" t="s">
        <v>1280</v>
      </c>
      <c r="J53" s="6" t="s">
        <v>1281</v>
      </c>
      <c r="O53" s="98" t="str">
        <f t="shared" ref="O53" si="48">_xlfn.CONCAT(C53&amp;"-"&amp;F53&amp;"-"&amp;E53&amp;"-16S")</f>
        <v>PS138_47-2-CTD-10-16S</v>
      </c>
      <c r="P53" s="4" t="s">
        <v>552</v>
      </c>
      <c r="R53" s="21" t="s">
        <v>1401</v>
      </c>
      <c r="S53" s="4">
        <v>46</v>
      </c>
      <c r="T53" s="4">
        <f>S53/$AD$2</f>
        <v>9.1999999999999993</v>
      </c>
      <c r="U53" s="4">
        <f>$AH$2-V53</f>
        <v>8.9130434782608692</v>
      </c>
      <c r="V53" s="4">
        <f>IF(T53&gt;=1,$AH$2/T53,$AH$2)</f>
        <v>1.0869565217391306</v>
      </c>
      <c r="X53" s="86" t="s">
        <v>1368</v>
      </c>
      <c r="Y53" s="87">
        <v>4</v>
      </c>
      <c r="Z53" s="21" t="s">
        <v>1401</v>
      </c>
      <c r="AA53" s="4">
        <v>46</v>
      </c>
      <c r="AB53" s="21">
        <f>IF(T53&gt;1,(T53-1)*$AF$2,0)</f>
        <v>41</v>
      </c>
      <c r="AC53" s="4">
        <f t="shared" ref="AC53" si="49">AB53+$AF$2</f>
        <v>46</v>
      </c>
      <c r="AK53" s="86" t="s">
        <v>1368</v>
      </c>
      <c r="AL53" s="87">
        <v>4</v>
      </c>
      <c r="AM53" s="21" t="s">
        <v>1401</v>
      </c>
      <c r="AN53" s="89">
        <v>94</v>
      </c>
      <c r="AO53" s="93">
        <f>(AN53/(660*630))*10^6</f>
        <v>226.07022607022608</v>
      </c>
      <c r="AP53">
        <f>(AO53/$AV$2)</f>
        <v>56.517556517556521</v>
      </c>
      <c r="AR53" s="86" t="s">
        <v>1368</v>
      </c>
      <c r="AS53" s="87">
        <v>4</v>
      </c>
      <c r="AT53" s="21" t="s">
        <v>1401</v>
      </c>
      <c r="AU53" s="95">
        <f>IF(AP53&gt;1,(AP53-1)*$AX$2,0)</f>
        <v>555.17556517556523</v>
      </c>
      <c r="AZ53" s="98" t="s">
        <v>1709</v>
      </c>
      <c r="BA53" s="21" t="s">
        <v>1401</v>
      </c>
    </row>
    <row r="54" spans="1:53" ht="14.2" customHeight="1" x14ac:dyDescent="0.45">
      <c r="A54" s="7" t="s">
        <v>71</v>
      </c>
      <c r="B54" s="5">
        <v>45155</v>
      </c>
      <c r="C54" s="6" t="s">
        <v>1282</v>
      </c>
      <c r="D54" s="6" t="s">
        <v>441</v>
      </c>
      <c r="E54" s="6" t="s">
        <v>446</v>
      </c>
      <c r="F54" s="6" t="s">
        <v>649</v>
      </c>
      <c r="G54" s="6" t="s">
        <v>447</v>
      </c>
      <c r="H54" s="6" t="s">
        <v>212</v>
      </c>
      <c r="I54" s="6" t="s">
        <v>1280</v>
      </c>
      <c r="J54" s="6" t="s">
        <v>1281</v>
      </c>
      <c r="P54" s="4" t="s">
        <v>1272</v>
      </c>
      <c r="S54" s="74"/>
      <c r="AA54" s="74"/>
      <c r="AK54" s="86"/>
      <c r="AL54" s="86"/>
      <c r="AM54" s="21"/>
      <c r="AR54" s="86"/>
      <c r="AS54" s="86"/>
      <c r="AT54" s="21"/>
      <c r="BA54" s="21"/>
    </row>
    <row r="55" spans="1:53" ht="14.2" customHeight="1" x14ac:dyDescent="0.5">
      <c r="A55" s="7" t="s">
        <v>72</v>
      </c>
      <c r="B55" s="5">
        <v>45155</v>
      </c>
      <c r="C55" s="6" t="s">
        <v>1282</v>
      </c>
      <c r="D55" s="6" t="s">
        <v>441</v>
      </c>
      <c r="E55" s="6" t="s">
        <v>446</v>
      </c>
      <c r="F55" s="6" t="s">
        <v>649</v>
      </c>
      <c r="G55" s="6" t="s">
        <v>447</v>
      </c>
      <c r="H55" s="6" t="s">
        <v>212</v>
      </c>
      <c r="I55" s="6" t="s">
        <v>1280</v>
      </c>
      <c r="J55" s="6" t="s">
        <v>1281</v>
      </c>
      <c r="O55" s="98" t="str">
        <f t="shared" ref="O55" si="50">_xlfn.CONCAT(C55&amp;"-"&amp;F55&amp;"-"&amp;E55&amp;"-16S")</f>
        <v>PS138_47-2-CTD-53-16S</v>
      </c>
      <c r="P55" s="4" t="s">
        <v>552</v>
      </c>
      <c r="R55" s="21" t="s">
        <v>1402</v>
      </c>
      <c r="S55" s="74">
        <v>68</v>
      </c>
      <c r="T55" s="4">
        <f>S55/$AD$2</f>
        <v>13.6</v>
      </c>
      <c r="U55" s="4">
        <f>$AH$2-V55</f>
        <v>9.264705882352942</v>
      </c>
      <c r="V55" s="4">
        <f>IF(T55&gt;=1,$AH$2/T55,$AH$2)</f>
        <v>0.73529411764705888</v>
      </c>
      <c r="X55" s="86" t="s">
        <v>1369</v>
      </c>
      <c r="Y55" s="87">
        <v>4</v>
      </c>
      <c r="Z55" s="21" t="s">
        <v>1402</v>
      </c>
      <c r="AA55" s="74">
        <v>68</v>
      </c>
      <c r="AB55" s="21">
        <f>IF(T55&gt;1,(T55-1)*$AF$2,0)</f>
        <v>63</v>
      </c>
      <c r="AC55" s="4">
        <f t="shared" ref="AC55" si="51">AB55+$AF$2</f>
        <v>68</v>
      </c>
      <c r="AK55" s="86" t="s">
        <v>1369</v>
      </c>
      <c r="AL55" s="87">
        <v>4</v>
      </c>
      <c r="AM55" s="21" t="s">
        <v>1402</v>
      </c>
      <c r="AN55" s="89">
        <v>67</v>
      </c>
      <c r="AO55" s="93">
        <f>(AN55/(660*630))*10^6</f>
        <v>161.13516113516116</v>
      </c>
      <c r="AP55">
        <f>(AO55/$AV$2)</f>
        <v>40.283790283790289</v>
      </c>
      <c r="AR55" s="86" t="s">
        <v>1369</v>
      </c>
      <c r="AS55" s="87">
        <v>4</v>
      </c>
      <c r="AT55" s="21" t="s">
        <v>1402</v>
      </c>
      <c r="AU55" s="95">
        <f>IF(AP55&gt;1,(AP55-1)*$AX$2,0)</f>
        <v>392.8379028379029</v>
      </c>
      <c r="AZ55" s="98" t="s">
        <v>1710</v>
      </c>
      <c r="BA55" s="21" t="s">
        <v>1402</v>
      </c>
    </row>
    <row r="56" spans="1:53" ht="14.2" customHeight="1" x14ac:dyDescent="0.45">
      <c r="A56" s="7" t="s">
        <v>73</v>
      </c>
      <c r="B56" s="5">
        <v>45155</v>
      </c>
      <c r="C56" s="6" t="s">
        <v>1282</v>
      </c>
      <c r="D56" s="6" t="s">
        <v>441</v>
      </c>
      <c r="E56" s="6" t="s">
        <v>213</v>
      </c>
      <c r="F56" s="6" t="s">
        <v>649</v>
      </c>
      <c r="G56" s="6"/>
      <c r="H56" s="6" t="s">
        <v>212</v>
      </c>
      <c r="I56" s="6" t="s">
        <v>1280</v>
      </c>
      <c r="J56" s="6" t="s">
        <v>1281</v>
      </c>
      <c r="P56" s="4" t="s">
        <v>1272</v>
      </c>
      <c r="S56" s="74"/>
      <c r="AA56" s="74"/>
      <c r="AK56" s="86"/>
      <c r="AL56" s="86"/>
      <c r="AM56" s="21"/>
      <c r="AR56" s="86"/>
      <c r="AS56" s="86"/>
      <c r="AT56" s="21"/>
      <c r="BA56" s="21"/>
    </row>
    <row r="57" spans="1:53" ht="14.2" customHeight="1" x14ac:dyDescent="0.5">
      <c r="A57" s="7" t="s">
        <v>74</v>
      </c>
      <c r="B57" s="5">
        <v>45155</v>
      </c>
      <c r="C57" s="6" t="s">
        <v>1282</v>
      </c>
      <c r="D57" s="6" t="s">
        <v>441</v>
      </c>
      <c r="E57" s="6" t="s">
        <v>213</v>
      </c>
      <c r="F57" s="6" t="s">
        <v>649</v>
      </c>
      <c r="G57" s="6"/>
      <c r="H57" s="6" t="s">
        <v>212</v>
      </c>
      <c r="I57" s="6" t="s">
        <v>1280</v>
      </c>
      <c r="J57" s="6" t="s">
        <v>1281</v>
      </c>
      <c r="O57" s="98" t="str">
        <f t="shared" ref="O57" si="52">_xlfn.CONCAT(C57&amp;"-"&amp;F57&amp;"-"&amp;E57&amp;"-16S")</f>
        <v>PS138_47-2-CTD-50-16S</v>
      </c>
      <c r="P57" s="4" t="s">
        <v>552</v>
      </c>
      <c r="R57" s="21" t="s">
        <v>1403</v>
      </c>
      <c r="S57" s="74">
        <v>110</v>
      </c>
      <c r="T57" s="4">
        <f>S57/$AD$2</f>
        <v>22</v>
      </c>
      <c r="U57" s="4">
        <f>$AH$2-V57</f>
        <v>9.545454545454545</v>
      </c>
      <c r="V57" s="4">
        <f>IF(T57&gt;=1,$AH$2/T57,$AH$2)</f>
        <v>0.45454545454545453</v>
      </c>
      <c r="X57" s="86" t="s">
        <v>1370</v>
      </c>
      <c r="Y57" s="87">
        <v>4</v>
      </c>
      <c r="Z57" s="21" t="s">
        <v>1403</v>
      </c>
      <c r="AA57" s="74">
        <v>110</v>
      </c>
      <c r="AB57" s="21">
        <f>IF(T57&gt;1,(T57-1)*$AF$2,0)</f>
        <v>105</v>
      </c>
      <c r="AC57" s="4">
        <f t="shared" ref="AC57" si="53">AB57+$AF$2</f>
        <v>110</v>
      </c>
      <c r="AK57" s="86" t="s">
        <v>1370</v>
      </c>
      <c r="AL57" s="87">
        <v>4</v>
      </c>
      <c r="AM57" s="21" t="s">
        <v>1403</v>
      </c>
      <c r="AN57" s="89">
        <v>3.02</v>
      </c>
      <c r="AO57" s="93">
        <f>(AN57/(660*630))*10^6</f>
        <v>7.2631072631072628</v>
      </c>
      <c r="AP57">
        <f>(AO57/$AV$2)</f>
        <v>1.8157768157768157</v>
      </c>
      <c r="AR57" s="86" t="s">
        <v>1370</v>
      </c>
      <c r="AS57" s="87">
        <v>4</v>
      </c>
      <c r="AT57" s="21" t="s">
        <v>1403</v>
      </c>
      <c r="AU57" s="95">
        <f>IF(AP57&gt;1,(AP57-1)*$AX$2,0)</f>
        <v>8.1577681577681567</v>
      </c>
      <c r="AZ57" s="98" t="s">
        <v>1711</v>
      </c>
      <c r="BA57" s="21" t="s">
        <v>1403</v>
      </c>
    </row>
    <row r="58" spans="1:53" ht="14.2" customHeight="1" x14ac:dyDescent="0.45">
      <c r="A58" s="7" t="s">
        <v>75</v>
      </c>
      <c r="B58" s="5">
        <v>45155</v>
      </c>
      <c r="C58" s="6" t="s">
        <v>1282</v>
      </c>
      <c r="D58" s="6" t="s">
        <v>441</v>
      </c>
      <c r="E58" s="6" t="s">
        <v>211</v>
      </c>
      <c r="F58" s="6" t="s">
        <v>649</v>
      </c>
      <c r="G58" s="6"/>
      <c r="H58" s="6" t="s">
        <v>212</v>
      </c>
      <c r="I58" s="6" t="s">
        <v>1280</v>
      </c>
      <c r="J58" s="6" t="s">
        <v>1281</v>
      </c>
      <c r="P58" s="4" t="s">
        <v>1272</v>
      </c>
      <c r="S58" s="74"/>
      <c r="AA58" s="74"/>
      <c r="AK58" s="86"/>
      <c r="AL58" s="86"/>
      <c r="AM58" s="21"/>
      <c r="AR58" s="86"/>
      <c r="AS58" s="86"/>
      <c r="AT58" s="21"/>
      <c r="BA58" s="21"/>
    </row>
    <row r="59" spans="1:53" ht="14.2" customHeight="1" x14ac:dyDescent="0.5">
      <c r="A59" s="7" t="s">
        <v>76</v>
      </c>
      <c r="B59" s="5">
        <v>45155</v>
      </c>
      <c r="C59" s="6" t="s">
        <v>1282</v>
      </c>
      <c r="D59" s="6" t="s">
        <v>441</v>
      </c>
      <c r="E59" s="6" t="s">
        <v>211</v>
      </c>
      <c r="F59" s="6" t="s">
        <v>649</v>
      </c>
      <c r="G59" s="6"/>
      <c r="H59" s="6" t="s">
        <v>212</v>
      </c>
      <c r="I59" s="6" t="s">
        <v>1280</v>
      </c>
      <c r="J59" s="6" t="s">
        <v>1281</v>
      </c>
      <c r="O59" s="98" t="str">
        <f t="shared" ref="O59" si="54">_xlfn.CONCAT(C59&amp;"-"&amp;F59&amp;"-"&amp;E59&amp;"-16S")</f>
        <v>PS138_47-2-CTD-100-16S</v>
      </c>
      <c r="P59" s="4" t="s">
        <v>552</v>
      </c>
      <c r="R59" s="21" t="s">
        <v>1404</v>
      </c>
      <c r="S59" s="74">
        <v>10</v>
      </c>
      <c r="T59" s="4">
        <f>S59/$AD$2</f>
        <v>2</v>
      </c>
      <c r="U59" s="4">
        <f>$AH$2-V59</f>
        <v>5</v>
      </c>
      <c r="V59" s="4">
        <f>IF(T59&gt;=1,$AH$2/T59,$AH$2)</f>
        <v>5</v>
      </c>
      <c r="X59" s="86" t="s">
        <v>1138</v>
      </c>
      <c r="Y59" s="87">
        <v>4</v>
      </c>
      <c r="Z59" s="21" t="s">
        <v>1404</v>
      </c>
      <c r="AA59" s="74">
        <v>10</v>
      </c>
      <c r="AB59" s="21">
        <f>IF(T59&gt;1,(T59-1)*$AF$2,0)</f>
        <v>5</v>
      </c>
      <c r="AC59" s="4">
        <f t="shared" ref="AC59" si="55">AB59+$AF$2</f>
        <v>10</v>
      </c>
      <c r="AK59" s="86" t="s">
        <v>1138</v>
      </c>
      <c r="AL59" s="87">
        <v>4</v>
      </c>
      <c r="AM59" s="21" t="s">
        <v>1404</v>
      </c>
      <c r="AN59" s="89">
        <v>1.93</v>
      </c>
      <c r="AO59" s="93">
        <f>(AN59/(660*630))*10^6</f>
        <v>4.6416546416546414</v>
      </c>
      <c r="AP59">
        <f>(AO59/$AV$2)</f>
        <v>1.1604136604136603</v>
      </c>
      <c r="AR59" s="86" t="s">
        <v>1138</v>
      </c>
      <c r="AS59" s="87">
        <v>4</v>
      </c>
      <c r="AT59" s="21" t="s">
        <v>1404</v>
      </c>
      <c r="AU59" s="95">
        <f>IF(AP59&gt;1,(AP59-1)*$AX$2,0)</f>
        <v>1.6041366041366034</v>
      </c>
      <c r="AZ59" s="98" t="s">
        <v>1712</v>
      </c>
      <c r="BA59" s="21" t="s">
        <v>1404</v>
      </c>
    </row>
    <row r="60" spans="1:53" ht="14.2" customHeight="1" x14ac:dyDescent="0.45">
      <c r="A60" s="7" t="s">
        <v>77</v>
      </c>
      <c r="B60" s="5">
        <v>45155</v>
      </c>
      <c r="C60" s="6" t="s">
        <v>1282</v>
      </c>
      <c r="D60" s="6" t="s">
        <v>441</v>
      </c>
      <c r="E60" s="6" t="s">
        <v>333</v>
      </c>
      <c r="F60" s="6" t="s">
        <v>649</v>
      </c>
      <c r="G60" s="6"/>
      <c r="H60" s="6" t="s">
        <v>212</v>
      </c>
      <c r="I60" s="6" t="s">
        <v>1280</v>
      </c>
      <c r="J60" s="6" t="s">
        <v>1281</v>
      </c>
      <c r="P60" s="4" t="s">
        <v>1272</v>
      </c>
      <c r="S60" s="74"/>
      <c r="AA60" s="74"/>
      <c r="AK60" s="86"/>
      <c r="AL60" s="86"/>
      <c r="AM60" s="21"/>
      <c r="AR60" s="86"/>
      <c r="AS60" s="86"/>
      <c r="AT60" s="21"/>
      <c r="BA60" s="21"/>
    </row>
    <row r="61" spans="1:53" ht="14.2" customHeight="1" x14ac:dyDescent="0.5">
      <c r="A61" s="7" t="s">
        <v>78</v>
      </c>
      <c r="B61" s="5">
        <v>45155</v>
      </c>
      <c r="C61" s="6" t="s">
        <v>1282</v>
      </c>
      <c r="D61" s="6" t="s">
        <v>441</v>
      </c>
      <c r="E61" s="6" t="s">
        <v>333</v>
      </c>
      <c r="F61" s="6" t="s">
        <v>649</v>
      </c>
      <c r="G61" s="6"/>
      <c r="H61" s="6" t="s">
        <v>212</v>
      </c>
      <c r="I61" s="6" t="s">
        <v>1280</v>
      </c>
      <c r="J61" s="6" t="s">
        <v>1281</v>
      </c>
      <c r="O61" s="98" t="str">
        <f t="shared" ref="O61" si="56">_xlfn.CONCAT(C61&amp;"-"&amp;F61&amp;"-"&amp;E61&amp;"-16S")</f>
        <v>PS138_47-2-CTD-200-16S</v>
      </c>
      <c r="P61" s="4" t="s">
        <v>552</v>
      </c>
      <c r="Q61" s="129" t="s">
        <v>1405</v>
      </c>
      <c r="R61" s="21" t="s">
        <v>1405</v>
      </c>
      <c r="S61" s="74">
        <v>19</v>
      </c>
      <c r="T61" s="4">
        <f>S61/$AD$2</f>
        <v>3.8</v>
      </c>
      <c r="U61" s="4">
        <f>$AH$2-V61</f>
        <v>7.3684210526315788</v>
      </c>
      <c r="V61" s="4">
        <f>IF(T61&gt;=1,$AH$2/T61,$AH$2)</f>
        <v>2.6315789473684212</v>
      </c>
      <c r="X61" s="86" t="s">
        <v>1371</v>
      </c>
      <c r="Y61" s="87">
        <v>4</v>
      </c>
      <c r="Z61" s="21" t="s">
        <v>1405</v>
      </c>
      <c r="AA61" s="74">
        <v>19</v>
      </c>
      <c r="AB61" s="21">
        <f>IF(T61&gt;1,(T61-1)*$AF$2,0)</f>
        <v>14</v>
      </c>
      <c r="AC61" s="4">
        <f t="shared" ref="AC61" si="57">AB61+$AF$2</f>
        <v>19</v>
      </c>
      <c r="AK61" s="86" t="s">
        <v>1371</v>
      </c>
      <c r="AL61" s="87">
        <v>4</v>
      </c>
      <c r="AM61" s="21" t="s">
        <v>1405</v>
      </c>
      <c r="AN61" s="89">
        <v>0.66200000000000003</v>
      </c>
      <c r="AO61" s="93">
        <f>(AN61/(660*630))*10^6</f>
        <v>1.5921115921115923</v>
      </c>
      <c r="AP61">
        <f>(AO61/$AV$2)</f>
        <v>0.39802789802789806</v>
      </c>
      <c r="AR61" s="86" t="s">
        <v>1371</v>
      </c>
      <c r="AS61" s="87">
        <v>4</v>
      </c>
      <c r="AT61" s="21" t="s">
        <v>1405</v>
      </c>
      <c r="AU61" s="95">
        <f>IF(AP61&gt;1,(AP61-1)*$AX$2,0)</f>
        <v>0</v>
      </c>
      <c r="AZ61" s="98" t="s">
        <v>1713</v>
      </c>
      <c r="BA61" s="21" t="s">
        <v>1405</v>
      </c>
    </row>
    <row r="62" spans="1:53" ht="14.2" customHeight="1" x14ac:dyDescent="0.45">
      <c r="A62" s="7" t="s">
        <v>79</v>
      </c>
      <c r="B62" s="5">
        <v>45157</v>
      </c>
      <c r="C62" s="8" t="s">
        <v>1285</v>
      </c>
      <c r="D62" s="6" t="s">
        <v>486</v>
      </c>
      <c r="E62" s="6" t="s">
        <v>342</v>
      </c>
      <c r="F62" s="6" t="s">
        <v>647</v>
      </c>
      <c r="G62" s="6"/>
      <c r="H62" s="6" t="s">
        <v>209</v>
      </c>
      <c r="I62" s="6" t="s">
        <v>1283</v>
      </c>
      <c r="J62" s="6" t="s">
        <v>1284</v>
      </c>
      <c r="P62" s="4" t="s">
        <v>1272</v>
      </c>
      <c r="Q62" s="129"/>
      <c r="S62" s="74"/>
      <c r="AA62" s="74"/>
      <c r="AK62" s="86"/>
      <c r="AL62" s="86"/>
      <c r="AM62" s="21"/>
      <c r="AR62" s="86"/>
      <c r="AS62" s="86"/>
      <c r="AT62" s="21"/>
      <c r="BA62" s="21"/>
    </row>
    <row r="63" spans="1:53" ht="14.2" customHeight="1" x14ac:dyDescent="0.5">
      <c r="A63" s="7" t="s">
        <v>80</v>
      </c>
      <c r="B63" s="5">
        <v>45157</v>
      </c>
      <c r="C63" s="8" t="s">
        <v>1285</v>
      </c>
      <c r="D63" s="6" t="s">
        <v>486</v>
      </c>
      <c r="E63" s="6" t="s">
        <v>342</v>
      </c>
      <c r="F63" s="6" t="s">
        <v>647</v>
      </c>
      <c r="G63" s="6"/>
      <c r="H63" s="6" t="s">
        <v>209</v>
      </c>
      <c r="I63" s="6" t="s">
        <v>1283</v>
      </c>
      <c r="J63" s="6" t="s">
        <v>1284</v>
      </c>
      <c r="O63" s="98" t="str">
        <f t="shared" ref="O63" si="58">_xlfn.CONCAT(C63&amp;"-"&amp;F63&amp;"-"&amp;E63&amp;"-16S")</f>
        <v>PS138_53-1-OFOBS-bottom-16S</v>
      </c>
      <c r="P63" s="4" t="s">
        <v>552</v>
      </c>
      <c r="R63" s="21" t="s">
        <v>1406</v>
      </c>
      <c r="S63" s="74">
        <v>11</v>
      </c>
      <c r="T63" s="4">
        <f>S63/$AD$2</f>
        <v>2.2000000000000002</v>
      </c>
      <c r="U63" s="4">
        <f>$AH$2-V63</f>
        <v>5.454545454545455</v>
      </c>
      <c r="V63" s="4">
        <f>IF(T63&gt;=1,$AH$2/T63,$AH$2)</f>
        <v>4.545454545454545</v>
      </c>
      <c r="X63" s="86" t="s">
        <v>1372</v>
      </c>
      <c r="Y63" s="87">
        <v>4</v>
      </c>
      <c r="Z63" s="21" t="s">
        <v>1406</v>
      </c>
      <c r="AA63" s="74">
        <v>11</v>
      </c>
      <c r="AB63" s="21">
        <f>IF(T63&gt;1,(T63-1)*$AF$2,0)</f>
        <v>6.0000000000000009</v>
      </c>
      <c r="AC63" s="4">
        <f t="shared" ref="AC63" si="59">AB63+$AF$2</f>
        <v>11</v>
      </c>
      <c r="AK63" s="86" t="s">
        <v>1372</v>
      </c>
      <c r="AL63" s="87">
        <v>4</v>
      </c>
      <c r="AM63" s="21" t="s">
        <v>1406</v>
      </c>
      <c r="AN63" s="89">
        <v>15</v>
      </c>
      <c r="AO63" s="93">
        <f>(AN63/(660*630))*10^6</f>
        <v>36.075036075036074</v>
      </c>
      <c r="AP63">
        <f>(AO63/$AV$2)</f>
        <v>9.0187590187590185</v>
      </c>
      <c r="AR63" s="86" t="s">
        <v>1372</v>
      </c>
      <c r="AS63" s="87">
        <v>4</v>
      </c>
      <c r="AT63" s="21" t="s">
        <v>1406</v>
      </c>
      <c r="AU63" s="95">
        <f>IF(AP63&gt;1,(AP63-1)*$AX$2,0)</f>
        <v>80.187590187590189</v>
      </c>
      <c r="AZ63" s="98" t="s">
        <v>1714</v>
      </c>
      <c r="BA63" s="21" t="s">
        <v>1406</v>
      </c>
    </row>
    <row r="64" spans="1:53" ht="14.2" customHeight="1" x14ac:dyDescent="0.45">
      <c r="A64" s="7" t="s">
        <v>81</v>
      </c>
      <c r="B64" s="5">
        <v>45159</v>
      </c>
      <c r="C64" t="s">
        <v>1286</v>
      </c>
      <c r="D64" s="6" t="s">
        <v>486</v>
      </c>
      <c r="E64" s="6" t="s">
        <v>333</v>
      </c>
      <c r="F64" s="6" t="s">
        <v>649</v>
      </c>
      <c r="G64" s="6"/>
      <c r="H64" s="6" t="s">
        <v>212</v>
      </c>
      <c r="I64" s="6" t="s">
        <v>1287</v>
      </c>
      <c r="J64" s="6" t="s">
        <v>1288</v>
      </c>
      <c r="P64" s="4" t="s">
        <v>1272</v>
      </c>
      <c r="S64" s="74"/>
      <c r="AA64" s="74"/>
      <c r="AK64" s="86"/>
      <c r="AL64" s="86"/>
      <c r="AM64" s="21"/>
      <c r="AR64" s="86"/>
      <c r="AS64" s="86"/>
      <c r="AT64" s="21"/>
      <c r="BA64" s="21"/>
    </row>
    <row r="65" spans="1:53" ht="14.2" customHeight="1" x14ac:dyDescent="0.5">
      <c r="A65" s="7" t="s">
        <v>82</v>
      </c>
      <c r="B65" s="5">
        <v>45159</v>
      </c>
      <c r="C65" t="s">
        <v>1286</v>
      </c>
      <c r="D65" s="6" t="s">
        <v>486</v>
      </c>
      <c r="E65" s="6" t="s">
        <v>333</v>
      </c>
      <c r="F65" s="6" t="s">
        <v>649</v>
      </c>
      <c r="G65" s="6"/>
      <c r="H65" s="6" t="s">
        <v>212</v>
      </c>
      <c r="I65" s="6" t="s">
        <v>1287</v>
      </c>
      <c r="J65" s="6" t="s">
        <v>1288</v>
      </c>
      <c r="O65" s="98" t="str">
        <f t="shared" ref="O65" si="60">_xlfn.CONCAT(C65&amp;"-"&amp;F65&amp;"-"&amp;E65&amp;"-16S")</f>
        <v>PS138_63-1-CTD-200-16S</v>
      </c>
      <c r="P65" s="4" t="s">
        <v>552</v>
      </c>
      <c r="R65" s="21" t="s">
        <v>1407</v>
      </c>
      <c r="S65" s="74">
        <v>14</v>
      </c>
      <c r="T65" s="4">
        <f>S65/$AD$2</f>
        <v>2.8</v>
      </c>
      <c r="U65" s="4">
        <f>$AH$2-V65</f>
        <v>6.4285714285714288</v>
      </c>
      <c r="V65" s="4">
        <f>IF(T65&gt;=1,$AH$2/T65,$AH$2)</f>
        <v>3.5714285714285716</v>
      </c>
      <c r="X65" s="86" t="s">
        <v>1373</v>
      </c>
      <c r="Y65" s="87">
        <v>4</v>
      </c>
      <c r="Z65" s="21" t="s">
        <v>1407</v>
      </c>
      <c r="AA65" s="74">
        <v>14</v>
      </c>
      <c r="AB65" s="21">
        <f>IF(T65&gt;1,(T65-1)*$AF$2,0)</f>
        <v>9</v>
      </c>
      <c r="AC65" s="4">
        <f t="shared" ref="AC65" si="61">AB65+$AF$2</f>
        <v>14</v>
      </c>
      <c r="AK65" s="86" t="s">
        <v>1373</v>
      </c>
      <c r="AL65" s="87">
        <v>4</v>
      </c>
      <c r="AM65" s="21" t="s">
        <v>1407</v>
      </c>
      <c r="AN65" s="89">
        <v>3.34</v>
      </c>
      <c r="AO65" s="93">
        <f>(AN65/(660*630))*10^6</f>
        <v>8.0327080327080314</v>
      </c>
      <c r="AP65">
        <f>(AO65/$AV$2)</f>
        <v>2.0081770081770078</v>
      </c>
      <c r="AR65" s="86" t="s">
        <v>1373</v>
      </c>
      <c r="AS65" s="87">
        <v>4</v>
      </c>
      <c r="AT65" s="21" t="s">
        <v>1407</v>
      </c>
      <c r="AU65" s="95">
        <f>IF(AP65&gt;1,(AP65-1)*$AX$2,0)</f>
        <v>10.081770081770077</v>
      </c>
      <c r="AZ65" s="98" t="s">
        <v>1715</v>
      </c>
      <c r="BA65" s="21" t="s">
        <v>1407</v>
      </c>
    </row>
    <row r="66" spans="1:53" ht="14.2" customHeight="1" x14ac:dyDescent="0.45">
      <c r="A66" s="7" t="s">
        <v>83</v>
      </c>
      <c r="B66" s="5">
        <v>45159</v>
      </c>
      <c r="C66" t="s">
        <v>1286</v>
      </c>
      <c r="D66" s="6" t="s">
        <v>486</v>
      </c>
      <c r="E66" s="6" t="s">
        <v>211</v>
      </c>
      <c r="F66" s="6" t="s">
        <v>649</v>
      </c>
      <c r="G66" s="6"/>
      <c r="H66" s="6" t="s">
        <v>212</v>
      </c>
      <c r="I66" s="6" t="s">
        <v>1287</v>
      </c>
      <c r="J66" s="6" t="s">
        <v>1288</v>
      </c>
      <c r="P66" s="4" t="s">
        <v>1272</v>
      </c>
      <c r="S66" s="74"/>
      <c r="AA66" s="74"/>
      <c r="AK66" s="86"/>
      <c r="AL66" s="86"/>
      <c r="AM66" s="21"/>
      <c r="AR66" s="86"/>
      <c r="AS66" s="86"/>
      <c r="AT66" s="21"/>
      <c r="BA66" s="21"/>
    </row>
    <row r="67" spans="1:53" ht="14.2" customHeight="1" x14ac:dyDescent="0.5">
      <c r="A67" s="7" t="s">
        <v>84</v>
      </c>
      <c r="B67" s="5">
        <v>45159</v>
      </c>
      <c r="C67" t="s">
        <v>1286</v>
      </c>
      <c r="D67" s="6" t="s">
        <v>486</v>
      </c>
      <c r="E67" s="6" t="s">
        <v>211</v>
      </c>
      <c r="F67" s="6" t="s">
        <v>649</v>
      </c>
      <c r="G67" s="6"/>
      <c r="H67" s="6" t="s">
        <v>212</v>
      </c>
      <c r="I67" s="6" t="s">
        <v>1287</v>
      </c>
      <c r="J67" s="6" t="s">
        <v>1288</v>
      </c>
      <c r="O67" s="98" t="str">
        <f t="shared" ref="O67" si="62">_xlfn.CONCAT(C67&amp;"-"&amp;F67&amp;"-"&amp;E67&amp;"-16S")</f>
        <v>PS138_63-1-CTD-100-16S</v>
      </c>
      <c r="P67" s="4" t="s">
        <v>552</v>
      </c>
      <c r="R67" s="21" t="s">
        <v>1408</v>
      </c>
      <c r="S67" s="74">
        <v>12</v>
      </c>
      <c r="T67" s="4">
        <f>S67/$AD$2</f>
        <v>2.4</v>
      </c>
      <c r="U67" s="4">
        <f>$AH$2-V67</f>
        <v>5.833333333333333</v>
      </c>
      <c r="V67" s="4">
        <f>IF(T67&gt;=1,$AH$2/T67,$AH$2)</f>
        <v>4.166666666666667</v>
      </c>
      <c r="X67" s="87" t="s">
        <v>1367</v>
      </c>
      <c r="Y67" s="86">
        <v>5</v>
      </c>
      <c r="Z67" s="21" t="s">
        <v>1408</v>
      </c>
      <c r="AA67" s="74">
        <v>12</v>
      </c>
      <c r="AB67" s="21">
        <f>IF(T67&gt;1,(T67-1)*$AF$2,0)</f>
        <v>7</v>
      </c>
      <c r="AC67" s="4">
        <f t="shared" ref="AC67" si="63">AB67+$AF$2</f>
        <v>12</v>
      </c>
      <c r="AK67" s="87" t="s">
        <v>1367</v>
      </c>
      <c r="AL67" s="86">
        <v>5</v>
      </c>
      <c r="AM67" s="21" t="s">
        <v>1408</v>
      </c>
      <c r="AN67" s="89">
        <v>94</v>
      </c>
      <c r="AO67" s="93">
        <f>(AN67/(660*630))*10^6</f>
        <v>226.07022607022608</v>
      </c>
      <c r="AP67">
        <f>(AO67/$AV$2)</f>
        <v>56.517556517556521</v>
      </c>
      <c r="AR67" s="87" t="s">
        <v>1367</v>
      </c>
      <c r="AS67" s="86">
        <v>5</v>
      </c>
      <c r="AT67" s="21" t="s">
        <v>1408</v>
      </c>
      <c r="AU67" s="95">
        <f>IF(AP67&gt;1,(AP67-1)*$AX$2,0)</f>
        <v>555.17556517556523</v>
      </c>
      <c r="AZ67" s="98" t="s">
        <v>1716</v>
      </c>
      <c r="BA67" s="21" t="s">
        <v>1408</v>
      </c>
    </row>
    <row r="68" spans="1:53" ht="14.2" customHeight="1" x14ac:dyDescent="0.45">
      <c r="A68" s="7" t="s">
        <v>85</v>
      </c>
      <c r="B68" s="5">
        <v>45159</v>
      </c>
      <c r="C68" t="s">
        <v>1286</v>
      </c>
      <c r="D68" s="6" t="s">
        <v>486</v>
      </c>
      <c r="E68" s="6" t="s">
        <v>213</v>
      </c>
      <c r="F68" s="6" t="s">
        <v>649</v>
      </c>
      <c r="G68" s="6"/>
      <c r="H68" s="6" t="s">
        <v>212</v>
      </c>
      <c r="I68" s="6" t="s">
        <v>1287</v>
      </c>
      <c r="J68" s="6" t="s">
        <v>1288</v>
      </c>
      <c r="P68" s="4" t="s">
        <v>1272</v>
      </c>
      <c r="S68" s="74"/>
      <c r="AA68" s="74"/>
      <c r="AK68" s="86"/>
      <c r="AL68" s="86"/>
      <c r="AM68" s="21"/>
      <c r="AR68" s="86"/>
      <c r="AS68" s="86"/>
      <c r="AT68" s="21"/>
      <c r="BA68" s="21"/>
    </row>
    <row r="69" spans="1:53" ht="14.2" customHeight="1" x14ac:dyDescent="0.45">
      <c r="A69" s="7" t="s">
        <v>86</v>
      </c>
      <c r="B69" s="5">
        <v>45159</v>
      </c>
      <c r="C69" t="s">
        <v>1286</v>
      </c>
      <c r="D69" s="6" t="s">
        <v>486</v>
      </c>
      <c r="E69" s="6" t="s">
        <v>213</v>
      </c>
      <c r="F69" s="6" t="s">
        <v>649</v>
      </c>
      <c r="G69" s="6"/>
      <c r="H69" s="6" t="s">
        <v>212</v>
      </c>
      <c r="I69" s="6" t="s">
        <v>1287</v>
      </c>
      <c r="J69" s="6" t="s">
        <v>1288</v>
      </c>
      <c r="O69" s="98" t="str">
        <f t="shared" ref="O69" si="64">_xlfn.CONCAT(C69&amp;"-"&amp;F69&amp;"-"&amp;E69&amp;"-16S")</f>
        <v>PS138_63-1-CTD-50-16S</v>
      </c>
      <c r="P69" s="4" t="s">
        <v>552</v>
      </c>
      <c r="Q69" s="129" t="s">
        <v>1409</v>
      </c>
      <c r="R69" s="21" t="s">
        <v>1409</v>
      </c>
      <c r="S69" s="74">
        <v>14</v>
      </c>
      <c r="T69" s="4">
        <f>S69/$AD$2</f>
        <v>2.8</v>
      </c>
      <c r="U69" s="4">
        <f>$AH$2-V69</f>
        <v>6.4285714285714288</v>
      </c>
      <c r="V69" s="4">
        <f>IF(T69&gt;=1,$AH$2/T69,$AH$2)</f>
        <v>3.5714285714285716</v>
      </c>
      <c r="X69" s="86" t="s">
        <v>1368</v>
      </c>
      <c r="Y69" s="86">
        <v>5</v>
      </c>
      <c r="Z69" s="21" t="s">
        <v>1409</v>
      </c>
      <c r="AA69" s="74">
        <v>14</v>
      </c>
      <c r="AB69" s="21">
        <f>IF(T69&gt;1,(T69-1)*$AF$2,0)</f>
        <v>9</v>
      </c>
      <c r="AC69" s="4">
        <f t="shared" ref="AC69" si="65">AB69+$AF$2</f>
        <v>14</v>
      </c>
      <c r="AK69" s="86" t="s">
        <v>1368</v>
      </c>
      <c r="AL69" s="86">
        <v>5</v>
      </c>
      <c r="AM69" s="21" t="s">
        <v>1409</v>
      </c>
      <c r="AN69" s="89">
        <v>79</v>
      </c>
      <c r="AO69" s="93">
        <f>(AN69/(660*630))*10^6</f>
        <v>189.99518999519</v>
      </c>
      <c r="AP69">
        <f>(AO69/$AV$2)</f>
        <v>47.498797498797501</v>
      </c>
      <c r="AR69" s="86" t="s">
        <v>1368</v>
      </c>
      <c r="AS69" s="86">
        <v>5</v>
      </c>
      <c r="AT69" s="21" t="s">
        <v>1409</v>
      </c>
      <c r="AU69" s="95">
        <f>IF(AP69&gt;1,(AP69-1)*$AX$2,0)</f>
        <v>464.98797498797501</v>
      </c>
      <c r="AZ69" s="98" t="s">
        <v>1717</v>
      </c>
      <c r="BA69" s="21" t="s">
        <v>1409</v>
      </c>
    </row>
    <row r="70" spans="1:53" ht="14.2" customHeight="1" x14ac:dyDescent="0.45">
      <c r="A70" s="7" t="s">
        <v>87</v>
      </c>
      <c r="B70" s="5">
        <v>45159</v>
      </c>
      <c r="C70" t="s">
        <v>1286</v>
      </c>
      <c r="D70" s="6" t="s">
        <v>486</v>
      </c>
      <c r="E70" s="6" t="s">
        <v>214</v>
      </c>
      <c r="F70" s="6" t="s">
        <v>649</v>
      </c>
      <c r="G70" s="6" t="s">
        <v>447</v>
      </c>
      <c r="H70" s="6" t="s">
        <v>212</v>
      </c>
      <c r="I70" s="6" t="s">
        <v>1287</v>
      </c>
      <c r="J70" s="6" t="s">
        <v>1288</v>
      </c>
      <c r="P70" s="4" t="s">
        <v>1272</v>
      </c>
      <c r="Q70" s="129"/>
      <c r="S70" s="74"/>
      <c r="AA70" s="74"/>
      <c r="AK70" s="86"/>
      <c r="AL70" s="86"/>
      <c r="AM70" s="21"/>
      <c r="AR70" s="86"/>
      <c r="AS70" s="86"/>
      <c r="AT70" s="21"/>
      <c r="BA70" s="21"/>
    </row>
    <row r="71" spans="1:53" ht="14.2" customHeight="1" x14ac:dyDescent="0.45">
      <c r="A71" s="7" t="s">
        <v>88</v>
      </c>
      <c r="B71" s="5">
        <v>45159</v>
      </c>
      <c r="C71" t="s">
        <v>1286</v>
      </c>
      <c r="D71" s="6" t="s">
        <v>486</v>
      </c>
      <c r="E71" s="6" t="s">
        <v>214</v>
      </c>
      <c r="F71" s="6" t="s">
        <v>649</v>
      </c>
      <c r="G71" s="6" t="s">
        <v>447</v>
      </c>
      <c r="H71" s="6" t="s">
        <v>212</v>
      </c>
      <c r="I71" s="6" t="s">
        <v>1287</v>
      </c>
      <c r="J71" s="6" t="s">
        <v>1288</v>
      </c>
      <c r="O71" s="98" t="str">
        <f t="shared" ref="O71" si="66">_xlfn.CONCAT(C71&amp;"-"&amp;F71&amp;"-"&amp;E71&amp;"-16S")</f>
        <v>PS138_63-1-CTD-25-16S</v>
      </c>
      <c r="P71" s="4" t="s">
        <v>552</v>
      </c>
      <c r="R71" s="21" t="s">
        <v>1410</v>
      </c>
      <c r="S71" s="74">
        <v>77</v>
      </c>
      <c r="T71" s="4">
        <f>S71/$AD$2</f>
        <v>15.4</v>
      </c>
      <c r="U71" s="4">
        <f>$AH$2-V71</f>
        <v>9.3506493506493502</v>
      </c>
      <c r="V71" s="4">
        <f>IF(T71&gt;=1,$AH$2/T71,$AH$2)</f>
        <v>0.64935064935064934</v>
      </c>
      <c r="X71" s="86" t="s">
        <v>1369</v>
      </c>
      <c r="Y71" s="86">
        <v>5</v>
      </c>
      <c r="Z71" s="21" t="s">
        <v>1410</v>
      </c>
      <c r="AA71" s="74">
        <v>77</v>
      </c>
      <c r="AB71" s="21">
        <f>IF(T71&gt;1,(T71-1)*$AF$2,0)</f>
        <v>72</v>
      </c>
      <c r="AC71" s="4">
        <f t="shared" ref="AC71" si="67">AB71+$AF$2</f>
        <v>77</v>
      </c>
      <c r="AK71" s="86" t="s">
        <v>1369</v>
      </c>
      <c r="AL71" s="86">
        <v>5</v>
      </c>
      <c r="AM71" s="21" t="s">
        <v>1410</v>
      </c>
      <c r="AN71" s="89">
        <v>63</v>
      </c>
      <c r="AO71" s="93">
        <f>(AN71/(660*630))*10^6</f>
        <v>151.5151515151515</v>
      </c>
      <c r="AP71">
        <f>(AO71/$AV$2)</f>
        <v>37.878787878787875</v>
      </c>
      <c r="AR71" s="86" t="s">
        <v>1369</v>
      </c>
      <c r="AS71" s="86">
        <v>5</v>
      </c>
      <c r="AT71" s="21" t="s">
        <v>1410</v>
      </c>
      <c r="AU71" s="95">
        <f>IF(AP71&gt;1,(AP71-1)*$AX$2,0)</f>
        <v>368.78787878787875</v>
      </c>
      <c r="AZ71" s="98" t="s">
        <v>1718</v>
      </c>
      <c r="BA71" s="21" t="s">
        <v>1410</v>
      </c>
    </row>
    <row r="72" spans="1:53" ht="14.2" customHeight="1" x14ac:dyDescent="0.45">
      <c r="A72" s="7" t="s">
        <v>89</v>
      </c>
      <c r="B72" s="5">
        <v>45159</v>
      </c>
      <c r="C72" t="s">
        <v>1286</v>
      </c>
      <c r="D72" s="6" t="s">
        <v>486</v>
      </c>
      <c r="E72" s="6" t="s">
        <v>328</v>
      </c>
      <c r="F72" s="6" t="s">
        <v>649</v>
      </c>
      <c r="G72" s="6"/>
      <c r="H72" s="6" t="s">
        <v>212</v>
      </c>
      <c r="I72" s="6" t="s">
        <v>1287</v>
      </c>
      <c r="J72" s="6" t="s">
        <v>1288</v>
      </c>
      <c r="P72" s="4" t="s">
        <v>1272</v>
      </c>
      <c r="S72" s="74"/>
      <c r="AA72" s="74"/>
      <c r="AK72" s="86"/>
      <c r="AL72" s="86"/>
      <c r="AM72" s="21"/>
      <c r="AR72" s="86"/>
      <c r="AS72" s="86"/>
      <c r="AT72" s="21"/>
      <c r="BA72" s="21"/>
    </row>
    <row r="73" spans="1:53" ht="14.2" customHeight="1" x14ac:dyDescent="0.45">
      <c r="A73" s="7" t="s">
        <v>90</v>
      </c>
      <c r="B73" s="5">
        <v>45159</v>
      </c>
      <c r="C73" t="s">
        <v>1286</v>
      </c>
      <c r="D73" s="6" t="s">
        <v>486</v>
      </c>
      <c r="E73" s="6" t="s">
        <v>328</v>
      </c>
      <c r="F73" s="6" t="s">
        <v>649</v>
      </c>
      <c r="G73" s="6"/>
      <c r="H73" s="6" t="s">
        <v>212</v>
      </c>
      <c r="I73" s="6" t="s">
        <v>1287</v>
      </c>
      <c r="J73" s="6" t="s">
        <v>1288</v>
      </c>
      <c r="O73" s="98" t="str">
        <f t="shared" ref="O73" si="68">_xlfn.CONCAT(C73&amp;"-"&amp;F73&amp;"-"&amp;E73&amp;"-16S")</f>
        <v>PS138_63-1-CTD-10-16S</v>
      </c>
      <c r="P73" s="4" t="s">
        <v>552</v>
      </c>
      <c r="R73" s="21" t="s">
        <v>1411</v>
      </c>
      <c r="S73" s="74">
        <v>99</v>
      </c>
      <c r="T73" s="4">
        <f>S73/$AD$2</f>
        <v>19.8</v>
      </c>
      <c r="U73" s="4">
        <f>$AH$2-V73</f>
        <v>9.4949494949494948</v>
      </c>
      <c r="V73" s="4">
        <f>IF(T73&gt;=1,$AH$2/T73,$AH$2)</f>
        <v>0.50505050505050508</v>
      </c>
      <c r="X73" s="86" t="s">
        <v>1370</v>
      </c>
      <c r="Y73" s="86">
        <v>5</v>
      </c>
      <c r="Z73" s="21" t="s">
        <v>1411</v>
      </c>
      <c r="AA73" s="74">
        <v>99</v>
      </c>
      <c r="AB73" s="21">
        <f>IF(T73&gt;1,(T73-1)*$AF$2,0)</f>
        <v>94</v>
      </c>
      <c r="AC73" s="4">
        <f t="shared" ref="AC73" si="69">AB73+$AF$2</f>
        <v>99</v>
      </c>
      <c r="AK73" s="86" t="s">
        <v>1370</v>
      </c>
      <c r="AL73" s="86">
        <v>5</v>
      </c>
      <c r="AM73" s="21" t="s">
        <v>1411</v>
      </c>
      <c r="AN73" s="89">
        <v>42</v>
      </c>
      <c r="AO73" s="93">
        <f>(AN73/(660*630))*10^6</f>
        <v>101.01010101010101</v>
      </c>
      <c r="AP73">
        <f>(AO73/$AV$2)</f>
        <v>25.252525252525253</v>
      </c>
      <c r="AR73" s="86" t="s">
        <v>1370</v>
      </c>
      <c r="AS73" s="86">
        <v>5</v>
      </c>
      <c r="AT73" s="21" t="s">
        <v>1411</v>
      </c>
      <c r="AU73" s="95">
        <f>IF(AP73&gt;1,(AP73-1)*$AX$2,0)</f>
        <v>242.52525252525254</v>
      </c>
      <c r="AZ73" s="98" t="s">
        <v>1719</v>
      </c>
      <c r="BA73" s="21" t="s">
        <v>1411</v>
      </c>
    </row>
    <row r="74" spans="1:53" ht="14.2" customHeight="1" x14ac:dyDescent="0.45">
      <c r="A74" s="7" t="s">
        <v>91</v>
      </c>
      <c r="B74" s="5">
        <v>45159</v>
      </c>
      <c r="C74" t="s">
        <v>1286</v>
      </c>
      <c r="D74" s="6" t="s">
        <v>486</v>
      </c>
      <c r="E74" s="6" t="s">
        <v>215</v>
      </c>
      <c r="F74" s="6" t="s">
        <v>649</v>
      </c>
      <c r="G74" s="6"/>
      <c r="H74" s="6" t="s">
        <v>212</v>
      </c>
      <c r="I74" s="6" t="s">
        <v>1287</v>
      </c>
      <c r="J74" s="6" t="s">
        <v>1288</v>
      </c>
      <c r="P74" s="4" t="s">
        <v>1272</v>
      </c>
      <c r="S74" s="74"/>
      <c r="AA74" s="74"/>
      <c r="AK74" s="86"/>
      <c r="AL74" s="86"/>
      <c r="AM74" s="21"/>
      <c r="AR74" s="86"/>
      <c r="AS74" s="86"/>
      <c r="AT74" s="21"/>
      <c r="BA74" s="21"/>
    </row>
    <row r="75" spans="1:53" ht="14.2" customHeight="1" x14ac:dyDescent="0.45">
      <c r="A75" s="7" t="s">
        <v>92</v>
      </c>
      <c r="B75" s="5">
        <v>45159</v>
      </c>
      <c r="C75" t="s">
        <v>1286</v>
      </c>
      <c r="D75" s="6" t="s">
        <v>486</v>
      </c>
      <c r="E75" s="6" t="s">
        <v>215</v>
      </c>
      <c r="F75" s="6" t="s">
        <v>649</v>
      </c>
      <c r="G75" s="6"/>
      <c r="H75" s="6" t="s">
        <v>212</v>
      </c>
      <c r="I75" s="6" t="s">
        <v>1287</v>
      </c>
      <c r="J75" s="6" t="s">
        <v>1288</v>
      </c>
      <c r="O75" s="98" t="str">
        <f t="shared" ref="O75" si="70">_xlfn.CONCAT(C75&amp;"-"&amp;F75&amp;"-"&amp;E75&amp;"-16S")</f>
        <v>PS138_63-1-CTD-2-16S</v>
      </c>
      <c r="P75" s="4" t="s">
        <v>552</v>
      </c>
      <c r="R75" s="21" t="s">
        <v>1412</v>
      </c>
      <c r="S75" s="4">
        <v>66</v>
      </c>
      <c r="T75" s="4">
        <f>S75/$AD$2</f>
        <v>13.2</v>
      </c>
      <c r="U75" s="4">
        <f>$AH$2-V75</f>
        <v>9.2424242424242422</v>
      </c>
      <c r="V75" s="4">
        <f>IF(T75&gt;=1,$AH$2/T75,$AH$2)</f>
        <v>0.75757575757575757</v>
      </c>
      <c r="X75" s="86" t="s">
        <v>1138</v>
      </c>
      <c r="Y75" s="86">
        <v>5</v>
      </c>
      <c r="Z75" s="21" t="s">
        <v>1412</v>
      </c>
      <c r="AA75" s="4">
        <v>66</v>
      </c>
      <c r="AB75" s="21">
        <f>IF(T75&gt;1,(T75-1)*$AF$2,0)</f>
        <v>61</v>
      </c>
      <c r="AC75" s="4">
        <f t="shared" ref="AC75" si="71">AB75+$AF$2</f>
        <v>66</v>
      </c>
      <c r="AK75" s="86" t="s">
        <v>1138</v>
      </c>
      <c r="AL75" s="86">
        <v>5</v>
      </c>
      <c r="AM75" s="21" t="s">
        <v>1412</v>
      </c>
      <c r="AN75" s="89">
        <v>106</v>
      </c>
      <c r="AO75" s="93">
        <f>(AN75/(660*630))*10^6</f>
        <v>254.9302549302549</v>
      </c>
      <c r="AP75">
        <f>(AO75/$AV$2)</f>
        <v>63.732563732563726</v>
      </c>
      <c r="AR75" s="86" t="s">
        <v>1138</v>
      </c>
      <c r="AS75" s="86">
        <v>5</v>
      </c>
      <c r="AT75" s="21" t="s">
        <v>1412</v>
      </c>
      <c r="AU75" s="95">
        <f>IF(AP75&gt;1,(AP75-1)*$AX$2,0)</f>
        <v>627.32563732563722</v>
      </c>
      <c r="AZ75" s="98" t="s">
        <v>1720</v>
      </c>
      <c r="BA75" s="21" t="s">
        <v>1412</v>
      </c>
    </row>
    <row r="76" spans="1:53" ht="14.2" customHeight="1" x14ac:dyDescent="0.45">
      <c r="A76" s="7" t="s">
        <v>93</v>
      </c>
      <c r="B76" s="5">
        <v>45159</v>
      </c>
      <c r="C76" s="6" t="s">
        <v>551</v>
      </c>
      <c r="D76" s="6" t="s">
        <v>486</v>
      </c>
      <c r="E76" s="6" t="s">
        <v>1251</v>
      </c>
      <c r="F76" s="6" t="s">
        <v>649</v>
      </c>
      <c r="G76" s="6" t="s">
        <v>330</v>
      </c>
      <c r="H76" s="6" t="s">
        <v>209</v>
      </c>
      <c r="I76" s="6" t="s">
        <v>1289</v>
      </c>
      <c r="J76" s="6" t="s">
        <v>1290</v>
      </c>
      <c r="P76" s="4" t="s">
        <v>1272</v>
      </c>
      <c r="S76" s="74"/>
      <c r="AA76" s="74"/>
      <c r="AK76" s="86"/>
      <c r="AL76" s="86"/>
      <c r="AM76" s="21"/>
      <c r="AR76" s="86"/>
      <c r="AS76" s="86"/>
      <c r="AT76" s="21"/>
      <c r="BA76" s="21"/>
    </row>
    <row r="77" spans="1:53" ht="14.2" customHeight="1" x14ac:dyDescent="0.45">
      <c r="A77" s="7" t="s">
        <v>94</v>
      </c>
      <c r="B77" s="5">
        <v>45159</v>
      </c>
      <c r="C77" s="6" t="s">
        <v>551</v>
      </c>
      <c r="D77" s="6" t="s">
        <v>486</v>
      </c>
      <c r="E77" s="6" t="s">
        <v>1251</v>
      </c>
      <c r="F77" s="6" t="s">
        <v>649</v>
      </c>
      <c r="G77" s="6" t="s">
        <v>330</v>
      </c>
      <c r="H77" s="6" t="s">
        <v>209</v>
      </c>
      <c r="I77" s="6" t="s">
        <v>1289</v>
      </c>
      <c r="J77" s="6" t="s">
        <v>1290</v>
      </c>
      <c r="O77" s="98" t="str">
        <f t="shared" ref="O77" si="72">_xlfn.CONCAT(C77&amp;"-"&amp;F77&amp;"-"&amp;E77&amp;"-16S")</f>
        <v>PS138_69-1-CTD-3968-16S</v>
      </c>
      <c r="P77" s="4" t="s">
        <v>552</v>
      </c>
      <c r="R77" s="21" t="s">
        <v>1413</v>
      </c>
      <c r="S77" s="74">
        <v>7.5</v>
      </c>
      <c r="T77" s="4">
        <f>S77/$AD$2</f>
        <v>1.5</v>
      </c>
      <c r="U77" s="4">
        <f>$AH$2-V77</f>
        <v>3.333333333333333</v>
      </c>
      <c r="V77" s="4">
        <f>IF(T77&gt;=1,$AH$2/T77,$AH$2)</f>
        <v>6.666666666666667</v>
      </c>
      <c r="X77" s="86" t="s">
        <v>1371</v>
      </c>
      <c r="Y77" s="86">
        <v>5</v>
      </c>
      <c r="Z77" s="21" t="s">
        <v>1413</v>
      </c>
      <c r="AA77" s="74">
        <v>7.5</v>
      </c>
      <c r="AB77" s="21">
        <f>IF(T77&gt;1,(T77-1)*$AF$2,0)</f>
        <v>2.5</v>
      </c>
      <c r="AC77" s="4">
        <f t="shared" ref="AC77" si="73">AB77+$AF$2</f>
        <v>7.5</v>
      </c>
      <c r="AK77" s="86" t="s">
        <v>1371</v>
      </c>
      <c r="AL77" s="86">
        <v>5</v>
      </c>
      <c r="AM77" s="21" t="s">
        <v>1413</v>
      </c>
      <c r="AN77" s="89">
        <v>69</v>
      </c>
      <c r="AO77" s="93">
        <f>(AN77/(660*630))*10^6</f>
        <v>165.94516594516594</v>
      </c>
      <c r="AP77">
        <f>(AO77/$AV$2)</f>
        <v>41.486291486291485</v>
      </c>
      <c r="AR77" s="86" t="s">
        <v>1371</v>
      </c>
      <c r="AS77" s="86">
        <v>5</v>
      </c>
      <c r="AT77" s="21" t="s">
        <v>1413</v>
      </c>
      <c r="AU77" s="95">
        <f>IF(AP77&gt;1,(AP77-1)*$AX$2,0)</f>
        <v>404.86291486291486</v>
      </c>
      <c r="AZ77" s="98" t="s">
        <v>1721</v>
      </c>
      <c r="BA77" s="21" t="s">
        <v>1413</v>
      </c>
    </row>
    <row r="78" spans="1:53" ht="14.2" customHeight="1" x14ac:dyDescent="0.45">
      <c r="A78" s="7" t="s">
        <v>95</v>
      </c>
      <c r="B78" s="5">
        <v>45159</v>
      </c>
      <c r="C78" s="6" t="s">
        <v>551</v>
      </c>
      <c r="D78" s="6" t="s">
        <v>486</v>
      </c>
      <c r="E78" s="6" t="s">
        <v>331</v>
      </c>
      <c r="F78" s="6" t="s">
        <v>649</v>
      </c>
      <c r="G78" s="6"/>
      <c r="H78" s="6" t="s">
        <v>209</v>
      </c>
      <c r="I78" s="6" t="s">
        <v>1289</v>
      </c>
      <c r="J78" s="6" t="s">
        <v>1290</v>
      </c>
      <c r="P78" s="4" t="s">
        <v>1272</v>
      </c>
      <c r="S78" s="74"/>
      <c r="AA78" s="74"/>
      <c r="AK78" s="86"/>
      <c r="AL78" s="86"/>
      <c r="AM78" s="21"/>
      <c r="AR78" s="86"/>
      <c r="AS78" s="86"/>
      <c r="AT78" s="21"/>
      <c r="BA78" s="21"/>
    </row>
    <row r="79" spans="1:53" ht="14.2" customHeight="1" x14ac:dyDescent="0.45">
      <c r="A79" s="7" t="s">
        <v>96</v>
      </c>
      <c r="B79" s="5">
        <v>45159</v>
      </c>
      <c r="C79" s="6" t="s">
        <v>551</v>
      </c>
      <c r="D79" s="6" t="s">
        <v>486</v>
      </c>
      <c r="E79" s="6" t="s">
        <v>331</v>
      </c>
      <c r="F79" s="6" t="s">
        <v>649</v>
      </c>
      <c r="G79" s="6"/>
      <c r="H79" s="6" t="s">
        <v>209</v>
      </c>
      <c r="I79" s="6" t="s">
        <v>1289</v>
      </c>
      <c r="J79" s="6" t="s">
        <v>1290</v>
      </c>
      <c r="O79" s="98" t="str">
        <f t="shared" ref="O79" si="74">_xlfn.CONCAT(C79&amp;"-"&amp;F79&amp;"-"&amp;E79&amp;"-16S")</f>
        <v>PS138_69-1-CTD-3000-16S</v>
      </c>
      <c r="P79" s="4" t="s">
        <v>552</v>
      </c>
      <c r="R79" s="21" t="s">
        <v>1414</v>
      </c>
      <c r="S79" s="74">
        <v>4.71</v>
      </c>
      <c r="T79" s="4">
        <f>S79/$AD$2</f>
        <v>0.94199999999999995</v>
      </c>
      <c r="U79" s="4">
        <f>$AH$2-V79</f>
        <v>0</v>
      </c>
      <c r="V79" s="4">
        <f>IF(T79&gt;=1,$AH$2/T79,$AH$2)</f>
        <v>10</v>
      </c>
      <c r="X79" s="86" t="s">
        <v>1372</v>
      </c>
      <c r="Y79" s="86">
        <v>5</v>
      </c>
      <c r="Z79" s="21" t="s">
        <v>1414</v>
      </c>
      <c r="AA79" s="74">
        <v>4.71</v>
      </c>
      <c r="AB79" s="21">
        <f>IF(T79&gt;1,(T79-1)*$AF$2,0)</f>
        <v>0</v>
      </c>
      <c r="AC79" s="4">
        <f t="shared" ref="AC79" si="75">AB79+$AF$2</f>
        <v>5</v>
      </c>
      <c r="AK79" s="86" t="s">
        <v>1372</v>
      </c>
      <c r="AL79" s="86">
        <v>5</v>
      </c>
      <c r="AM79" s="21" t="s">
        <v>1414</v>
      </c>
      <c r="AN79" s="89">
        <v>10</v>
      </c>
      <c r="AO79" s="93">
        <f>(AN79/(660*630))*10^6</f>
        <v>24.050024050024049</v>
      </c>
      <c r="AP79">
        <f>(AO79/$AV$2)</f>
        <v>6.0125060125060124</v>
      </c>
      <c r="AR79" s="86" t="s">
        <v>1372</v>
      </c>
      <c r="AS79" s="86">
        <v>5</v>
      </c>
      <c r="AT79" s="21" t="s">
        <v>1414</v>
      </c>
      <c r="AU79" s="95">
        <f>IF(AP79&gt;1,(AP79-1)*$AX$2,0)</f>
        <v>50.125060125060124</v>
      </c>
      <c r="AZ79" s="98" t="s">
        <v>1722</v>
      </c>
      <c r="BA79" s="21" t="s">
        <v>1414</v>
      </c>
    </row>
    <row r="80" spans="1:53" ht="14.2" customHeight="1" x14ac:dyDescent="0.45">
      <c r="A80" s="7" t="s">
        <v>97</v>
      </c>
      <c r="B80" s="5">
        <v>45159</v>
      </c>
      <c r="C80" s="6" t="s">
        <v>551</v>
      </c>
      <c r="D80" s="6" t="s">
        <v>486</v>
      </c>
      <c r="E80" s="6" t="s">
        <v>338</v>
      </c>
      <c r="F80" s="6" t="s">
        <v>649</v>
      </c>
      <c r="G80" s="6"/>
      <c r="H80" s="6" t="s">
        <v>209</v>
      </c>
      <c r="I80" s="6" t="s">
        <v>1289</v>
      </c>
      <c r="J80" s="6" t="s">
        <v>1290</v>
      </c>
      <c r="P80" s="4" t="s">
        <v>1272</v>
      </c>
      <c r="S80" s="74"/>
      <c r="AA80" s="74"/>
      <c r="AK80" s="86"/>
      <c r="AL80" s="86"/>
      <c r="AM80" s="21"/>
      <c r="AR80" s="86"/>
      <c r="AS80" s="86"/>
      <c r="AT80" s="21"/>
      <c r="BA80" s="21"/>
    </row>
    <row r="81" spans="1:53" ht="14.2" customHeight="1" x14ac:dyDescent="0.45">
      <c r="A81" s="7" t="s">
        <v>98</v>
      </c>
      <c r="B81" s="5">
        <v>45159</v>
      </c>
      <c r="C81" s="6" t="s">
        <v>551</v>
      </c>
      <c r="D81" s="6" t="s">
        <v>486</v>
      </c>
      <c r="E81" s="6" t="s">
        <v>338</v>
      </c>
      <c r="F81" s="6" t="s">
        <v>649</v>
      </c>
      <c r="G81" s="6"/>
      <c r="H81" s="6" t="s">
        <v>209</v>
      </c>
      <c r="I81" s="6" t="s">
        <v>1289</v>
      </c>
      <c r="J81" s="6" t="s">
        <v>1290</v>
      </c>
      <c r="O81" s="98" t="str">
        <f t="shared" ref="O81" si="76">_xlfn.CONCAT(C81&amp;"-"&amp;F81&amp;"-"&amp;E81&amp;"-16S")</f>
        <v>PS138_69-1-CTD-2000-16S</v>
      </c>
      <c r="P81" s="4" t="s">
        <v>552</v>
      </c>
      <c r="R81" s="21" t="s">
        <v>1415</v>
      </c>
      <c r="S81" s="74">
        <v>4.43</v>
      </c>
      <c r="T81" s="4">
        <f>S81/$AD$2</f>
        <v>0.8859999999999999</v>
      </c>
      <c r="U81" s="4">
        <f>$AH$2-V81</f>
        <v>0</v>
      </c>
      <c r="V81" s="4">
        <f>IF(T81&gt;=1,$AH$2/T81,$AH$2)</f>
        <v>10</v>
      </c>
      <c r="X81" s="86" t="s">
        <v>1373</v>
      </c>
      <c r="Y81" s="86">
        <v>5</v>
      </c>
      <c r="Z81" s="21" t="s">
        <v>1415</v>
      </c>
      <c r="AA81" s="74">
        <v>4.43</v>
      </c>
      <c r="AB81" s="21">
        <f>IF(T81&gt;1,(T81-1)*$AF$2,0)</f>
        <v>0</v>
      </c>
      <c r="AC81" s="4">
        <f t="shared" ref="AC81" si="77">AB81+$AF$2</f>
        <v>5</v>
      </c>
      <c r="AK81" s="86" t="s">
        <v>1373</v>
      </c>
      <c r="AL81" s="86">
        <v>5</v>
      </c>
      <c r="AM81" s="21" t="s">
        <v>1415</v>
      </c>
      <c r="AN81" s="89">
        <v>63</v>
      </c>
      <c r="AO81" s="93">
        <f>(AN81/(660*630))*10^6</f>
        <v>151.5151515151515</v>
      </c>
      <c r="AP81">
        <f>(AO81/$AV$2)</f>
        <v>37.878787878787875</v>
      </c>
      <c r="AR81" s="86" t="s">
        <v>1373</v>
      </c>
      <c r="AS81" s="86">
        <v>5</v>
      </c>
      <c r="AT81" s="21" t="s">
        <v>1415</v>
      </c>
      <c r="AU81" s="95">
        <f>IF(AP81&gt;1,(AP81-1)*$AX$2,0)</f>
        <v>368.78787878787875</v>
      </c>
      <c r="AZ81" s="98" t="s">
        <v>1723</v>
      </c>
      <c r="BA81" s="21" t="s">
        <v>1415</v>
      </c>
    </row>
    <row r="82" spans="1:53" ht="14.2" customHeight="1" x14ac:dyDescent="0.45">
      <c r="A82" s="7" t="s">
        <v>99</v>
      </c>
      <c r="B82" s="5">
        <v>45159</v>
      </c>
      <c r="C82" s="6" t="s">
        <v>551</v>
      </c>
      <c r="D82" s="6" t="s">
        <v>486</v>
      </c>
      <c r="E82" s="6" t="s">
        <v>332</v>
      </c>
      <c r="F82" s="6" t="s">
        <v>649</v>
      </c>
      <c r="G82" s="6"/>
      <c r="H82" s="6" t="s">
        <v>209</v>
      </c>
      <c r="I82" s="6" t="s">
        <v>1289</v>
      </c>
      <c r="J82" s="6" t="s">
        <v>1290</v>
      </c>
      <c r="P82" s="4" t="s">
        <v>1272</v>
      </c>
      <c r="S82" s="74"/>
      <c r="AA82" s="74"/>
      <c r="AK82" s="86"/>
      <c r="AL82" s="86"/>
      <c r="AM82" s="21"/>
      <c r="AR82" s="86"/>
      <c r="AS82" s="86"/>
      <c r="AT82" s="21"/>
      <c r="BA82" s="21"/>
    </row>
    <row r="83" spans="1:53" ht="14.2" customHeight="1" x14ac:dyDescent="0.5">
      <c r="A83" s="7" t="s">
        <v>100</v>
      </c>
      <c r="B83" s="5">
        <v>45159</v>
      </c>
      <c r="C83" s="6" t="s">
        <v>551</v>
      </c>
      <c r="D83" s="6" t="s">
        <v>486</v>
      </c>
      <c r="E83" s="6" t="s">
        <v>332</v>
      </c>
      <c r="F83" s="6" t="s">
        <v>649</v>
      </c>
      <c r="G83" s="6"/>
      <c r="H83" s="6" t="s">
        <v>209</v>
      </c>
      <c r="I83" s="6" t="s">
        <v>1289</v>
      </c>
      <c r="J83" s="6" t="s">
        <v>1290</v>
      </c>
      <c r="O83" s="98" t="str">
        <f t="shared" ref="O83" si="78">_xlfn.CONCAT(C83&amp;"-"&amp;F83&amp;"-"&amp;E83&amp;"-16S")</f>
        <v>PS138_69-1-CTD-1500-16S</v>
      </c>
      <c r="P83" s="4" t="s">
        <v>552</v>
      </c>
      <c r="Q83" s="129" t="s">
        <v>1416</v>
      </c>
      <c r="R83" s="21" t="s">
        <v>1416</v>
      </c>
      <c r="S83" s="74">
        <v>8.1999999999999993</v>
      </c>
      <c r="T83" s="4">
        <f>S83/$AD$2</f>
        <v>1.64</v>
      </c>
      <c r="U83" s="4">
        <f>$AH$2-V83</f>
        <v>3.9024390243902438</v>
      </c>
      <c r="V83" s="4">
        <f>IF(T83&gt;=1,$AH$2/T83,$AH$2)</f>
        <v>6.0975609756097562</v>
      </c>
      <c r="X83" s="87" t="s">
        <v>1367</v>
      </c>
      <c r="Y83" s="86">
        <v>6</v>
      </c>
      <c r="Z83" s="21" t="s">
        <v>1416</v>
      </c>
      <c r="AA83" s="74">
        <v>8.1999999999999993</v>
      </c>
      <c r="AB83" s="21">
        <f>IF(T83&gt;1,(T83-1)*$AF$2,0)</f>
        <v>3.1999999999999993</v>
      </c>
      <c r="AC83" s="4">
        <f t="shared" ref="AC83" si="79">AB83+$AF$2</f>
        <v>8.1999999999999993</v>
      </c>
      <c r="AK83" s="87" t="s">
        <v>1367</v>
      </c>
      <c r="AL83" s="86">
        <v>6</v>
      </c>
      <c r="AM83" s="21" t="s">
        <v>1416</v>
      </c>
      <c r="AN83" s="89">
        <v>47</v>
      </c>
      <c r="AO83" s="93">
        <f>(AN83/(660*630))*10^6</f>
        <v>113.03511303511304</v>
      </c>
      <c r="AP83">
        <f>(AO83/$AV$2)</f>
        <v>28.258778258778261</v>
      </c>
      <c r="AR83" s="87" t="s">
        <v>1367</v>
      </c>
      <c r="AS83" s="86">
        <v>6</v>
      </c>
      <c r="AT83" s="21" t="s">
        <v>1416</v>
      </c>
      <c r="AU83" s="95">
        <f>IF(AP83&gt;1,(AP83-1)*$AX$2,0)</f>
        <v>272.58778258778261</v>
      </c>
      <c r="AZ83" s="98" t="s">
        <v>1724</v>
      </c>
      <c r="BA83" s="21" t="s">
        <v>1416</v>
      </c>
    </row>
    <row r="84" spans="1:53" ht="14.2" customHeight="1" x14ac:dyDescent="0.45">
      <c r="A84" s="7" t="s">
        <v>101</v>
      </c>
      <c r="B84" s="5">
        <v>45159</v>
      </c>
      <c r="C84" s="6" t="s">
        <v>551</v>
      </c>
      <c r="D84" s="6" t="s">
        <v>486</v>
      </c>
      <c r="E84" s="6" t="s">
        <v>210</v>
      </c>
      <c r="F84" s="6" t="s">
        <v>649</v>
      </c>
      <c r="G84" s="6"/>
      <c r="H84" s="6" t="s">
        <v>209</v>
      </c>
      <c r="I84" s="6" t="s">
        <v>1289</v>
      </c>
      <c r="J84" s="6" t="s">
        <v>1290</v>
      </c>
      <c r="P84" s="4" t="s">
        <v>1272</v>
      </c>
      <c r="Q84" s="130"/>
      <c r="S84" s="74"/>
      <c r="AA84" s="74"/>
      <c r="AK84" s="86"/>
      <c r="AL84" s="86"/>
      <c r="AM84" s="21"/>
      <c r="AR84" s="86"/>
      <c r="AS84" s="86"/>
      <c r="AT84" s="21"/>
      <c r="BA84" s="21"/>
    </row>
    <row r="85" spans="1:53" ht="14.2" customHeight="1" x14ac:dyDescent="0.45">
      <c r="A85" s="7" t="s">
        <v>102</v>
      </c>
      <c r="B85" s="5">
        <v>45159</v>
      </c>
      <c r="C85" s="6" t="s">
        <v>551</v>
      </c>
      <c r="D85" s="6" t="s">
        <v>486</v>
      </c>
      <c r="E85" s="8">
        <v>1000</v>
      </c>
      <c r="F85" s="6" t="s">
        <v>649</v>
      </c>
      <c r="G85" s="6"/>
      <c r="H85" s="6" t="s">
        <v>209</v>
      </c>
      <c r="I85" s="6" t="s">
        <v>1289</v>
      </c>
      <c r="J85" s="6" t="s">
        <v>1290</v>
      </c>
      <c r="O85" s="98" t="str">
        <f t="shared" ref="O85" si="80">_xlfn.CONCAT(C85&amp;"-"&amp;F85&amp;"-"&amp;E85&amp;"-16S")</f>
        <v>PS138_69-1-CTD-1000-16S</v>
      </c>
      <c r="P85" s="4" t="s">
        <v>552</v>
      </c>
      <c r="Q85" s="129" t="s">
        <v>1417</v>
      </c>
      <c r="R85" s="21" t="s">
        <v>1417</v>
      </c>
      <c r="S85" s="74">
        <v>14</v>
      </c>
      <c r="T85" s="4">
        <f>S85/$AD$2</f>
        <v>2.8</v>
      </c>
      <c r="U85" s="4">
        <f>$AH$2-V85</f>
        <v>6.4285714285714288</v>
      </c>
      <c r="V85" s="4">
        <f>IF(T85&gt;=1,$AH$2/T85,$AH$2)</f>
        <v>3.5714285714285716</v>
      </c>
      <c r="X85" s="86" t="s">
        <v>1368</v>
      </c>
      <c r="Y85" s="86">
        <v>6</v>
      </c>
      <c r="Z85" s="21" t="s">
        <v>1417</v>
      </c>
      <c r="AA85" s="74">
        <v>14</v>
      </c>
      <c r="AB85" s="21">
        <f>IF(T85&gt;1,(T85-1)*$AF$2,0)</f>
        <v>9</v>
      </c>
      <c r="AC85" s="4">
        <f t="shared" ref="AC85" si="81">AB85+$AF$2</f>
        <v>14</v>
      </c>
      <c r="AK85" s="86" t="s">
        <v>1368</v>
      </c>
      <c r="AL85" s="86">
        <v>6</v>
      </c>
      <c r="AM85" s="21" t="s">
        <v>1417</v>
      </c>
      <c r="AN85" s="89">
        <v>6.5</v>
      </c>
      <c r="AO85" s="93">
        <f>(AN85/(660*630))*10^6</f>
        <v>15.632515632515634</v>
      </c>
      <c r="AP85">
        <f>(AO85/$AV$2)</f>
        <v>3.9081289081289086</v>
      </c>
      <c r="AR85" s="86" t="s">
        <v>1368</v>
      </c>
      <c r="AS85" s="86">
        <v>6</v>
      </c>
      <c r="AT85" s="21" t="s">
        <v>1417</v>
      </c>
      <c r="AU85" s="95">
        <f>IF(AP85&gt;1,(AP85-1)*$AX$2,0)</f>
        <v>29.081289081289086</v>
      </c>
      <c r="AZ85" s="98" t="s">
        <v>1725</v>
      </c>
      <c r="BA85" s="21" t="s">
        <v>1417</v>
      </c>
    </row>
    <row r="86" spans="1:53" ht="14.2" customHeight="1" x14ac:dyDescent="0.45">
      <c r="A86" s="7" t="s">
        <v>103</v>
      </c>
      <c r="B86" s="5">
        <v>45159</v>
      </c>
      <c r="C86" s="6" t="s">
        <v>551</v>
      </c>
      <c r="D86" s="6" t="s">
        <v>486</v>
      </c>
      <c r="E86" s="6" t="s">
        <v>201</v>
      </c>
      <c r="F86" s="6" t="s">
        <v>649</v>
      </c>
      <c r="G86" s="6"/>
      <c r="H86" s="6" t="s">
        <v>209</v>
      </c>
      <c r="I86" s="6" t="s">
        <v>1289</v>
      </c>
      <c r="J86" s="6" t="s">
        <v>1290</v>
      </c>
      <c r="P86" s="4" t="s">
        <v>1272</v>
      </c>
      <c r="Q86" s="130"/>
      <c r="S86" s="74"/>
      <c r="AA86" s="74"/>
      <c r="AK86" s="86"/>
      <c r="AL86" s="86"/>
      <c r="AM86" s="21"/>
      <c r="AR86" s="86"/>
      <c r="AS86" s="86"/>
      <c r="AT86" s="21"/>
      <c r="BA86" s="21"/>
    </row>
    <row r="87" spans="1:53" ht="14.2" customHeight="1" x14ac:dyDescent="0.45">
      <c r="A87" s="7" t="s">
        <v>104</v>
      </c>
      <c r="B87" s="5">
        <v>45159</v>
      </c>
      <c r="C87" s="6" t="s">
        <v>551</v>
      </c>
      <c r="D87" s="6" t="s">
        <v>486</v>
      </c>
      <c r="E87" s="6" t="s">
        <v>201</v>
      </c>
      <c r="F87" s="6" t="s">
        <v>649</v>
      </c>
      <c r="G87" s="6"/>
      <c r="H87" s="6" t="s">
        <v>209</v>
      </c>
      <c r="I87" s="6" t="s">
        <v>1289</v>
      </c>
      <c r="J87" s="6" t="s">
        <v>1290</v>
      </c>
      <c r="O87" s="98" t="str">
        <f t="shared" ref="O87" si="82">_xlfn.CONCAT(C87&amp;"-"&amp;F87&amp;"-"&amp;E87&amp;"-16S")</f>
        <v>PS138_69-1-CTD-500-16S</v>
      </c>
      <c r="P87" s="4" t="s">
        <v>552</v>
      </c>
      <c r="R87" s="21" t="s">
        <v>1418</v>
      </c>
      <c r="S87" s="74">
        <v>20</v>
      </c>
      <c r="T87" s="4">
        <f>S87/$AD$2</f>
        <v>4</v>
      </c>
      <c r="U87" s="4">
        <f>$AH$2-V87</f>
        <v>7.5</v>
      </c>
      <c r="V87" s="4">
        <f>IF(T87&gt;=1,$AH$2/T87,$AH$2)</f>
        <v>2.5</v>
      </c>
      <c r="X87" s="86" t="s">
        <v>1369</v>
      </c>
      <c r="Y87" s="86">
        <v>6</v>
      </c>
      <c r="Z87" s="21" t="s">
        <v>1418</v>
      </c>
      <c r="AA87" s="74">
        <v>20</v>
      </c>
      <c r="AB87" s="21">
        <f>IF(T87&gt;1,(T87-1)*$AF$2,0)</f>
        <v>15</v>
      </c>
      <c r="AC87" s="4">
        <f t="shared" ref="AC87" si="83">AB87+$AF$2</f>
        <v>20</v>
      </c>
      <c r="AK87" s="86" t="s">
        <v>1369</v>
      </c>
      <c r="AL87" s="86">
        <v>6</v>
      </c>
      <c r="AM87" s="21" t="s">
        <v>1418</v>
      </c>
      <c r="AN87" s="89">
        <v>63</v>
      </c>
      <c r="AO87" s="93">
        <f>(AN87/(660*630))*10^6</f>
        <v>151.5151515151515</v>
      </c>
      <c r="AP87">
        <f>(AO87/$AV$2)</f>
        <v>37.878787878787875</v>
      </c>
      <c r="AR87" s="86" t="s">
        <v>1369</v>
      </c>
      <c r="AS87" s="86">
        <v>6</v>
      </c>
      <c r="AT87" s="21" t="s">
        <v>1418</v>
      </c>
      <c r="AU87" s="95">
        <f>IF(AP87&gt;1,(AP87-1)*$AX$2,0)</f>
        <v>368.78787878787875</v>
      </c>
      <c r="AZ87" s="98" t="s">
        <v>1726</v>
      </c>
      <c r="BA87" s="21" t="s">
        <v>1418</v>
      </c>
    </row>
    <row r="88" spans="1:53" ht="14.2" customHeight="1" x14ac:dyDescent="0.45">
      <c r="A88" s="61" t="s">
        <v>105</v>
      </c>
      <c r="B88" s="62">
        <v>45162</v>
      </c>
      <c r="C88" s="63" t="s">
        <v>657</v>
      </c>
      <c r="D88" s="63" t="s">
        <v>487</v>
      </c>
      <c r="E88" s="63" t="s">
        <v>488</v>
      </c>
      <c r="F88" s="63" t="s">
        <v>649</v>
      </c>
      <c r="G88" s="63"/>
      <c r="H88" s="63" t="s">
        <v>360</v>
      </c>
      <c r="I88" s="6" t="s">
        <v>1289</v>
      </c>
      <c r="J88" s="6" t="s">
        <v>1290</v>
      </c>
      <c r="P88" s="4" t="s">
        <v>1272</v>
      </c>
      <c r="S88" s="74"/>
      <c r="AA88" s="74"/>
      <c r="AK88" s="86"/>
      <c r="AL88" s="86"/>
      <c r="AM88" s="21"/>
      <c r="AR88" s="86"/>
      <c r="AS88" s="86"/>
      <c r="AT88" s="21"/>
      <c r="BA88" s="21"/>
    </row>
    <row r="89" spans="1:53" ht="14.2" customHeight="1" x14ac:dyDescent="0.45">
      <c r="A89" s="7" t="s">
        <v>106</v>
      </c>
      <c r="B89" s="5">
        <v>45162</v>
      </c>
      <c r="C89" s="6" t="s">
        <v>657</v>
      </c>
      <c r="D89" s="6" t="s">
        <v>487</v>
      </c>
      <c r="E89" s="6" t="s">
        <v>488</v>
      </c>
      <c r="F89" s="6" t="s">
        <v>649</v>
      </c>
      <c r="G89" s="6"/>
      <c r="H89" s="6" t="s">
        <v>360</v>
      </c>
      <c r="I89" s="6" t="s">
        <v>1289</v>
      </c>
      <c r="J89" s="6" t="s">
        <v>1290</v>
      </c>
      <c r="O89" s="98" t="str">
        <f t="shared" ref="O89" si="84">_xlfn.CONCAT(C89&amp;"-"&amp;F89&amp;"-"&amp;E89&amp;"-16S")</f>
        <v>NA-CTD-start-16S</v>
      </c>
      <c r="P89" s="4" t="s">
        <v>552</v>
      </c>
      <c r="R89" s="21" t="s">
        <v>1419</v>
      </c>
      <c r="S89" s="74">
        <v>52</v>
      </c>
      <c r="T89" s="4">
        <f>S89/$AD$2</f>
        <v>10.4</v>
      </c>
      <c r="U89" s="4">
        <f>$AH$2-V89</f>
        <v>9.0384615384615383</v>
      </c>
      <c r="V89" s="4">
        <f>IF(T89&gt;=1,$AH$2/T89,$AH$2)</f>
        <v>0.96153846153846145</v>
      </c>
      <c r="X89" s="86" t="s">
        <v>1370</v>
      </c>
      <c r="Y89" s="86">
        <v>6</v>
      </c>
      <c r="Z89" s="21" t="s">
        <v>1419</v>
      </c>
      <c r="AA89" s="74">
        <v>52</v>
      </c>
      <c r="AB89" s="21">
        <f>IF(T89&gt;1,(T89-1)*$AF$2,0)</f>
        <v>47</v>
      </c>
      <c r="AC89" s="4">
        <f t="shared" ref="AC89" si="85">AB89+$AF$2</f>
        <v>52</v>
      </c>
      <c r="AK89" s="86" t="s">
        <v>1370</v>
      </c>
      <c r="AL89" s="86">
        <v>6</v>
      </c>
      <c r="AM89" s="21" t="s">
        <v>1419</v>
      </c>
      <c r="AN89" s="89">
        <v>74</v>
      </c>
      <c r="AO89" s="93">
        <f>(AN89/(660*630))*10^6</f>
        <v>177.97017797017796</v>
      </c>
      <c r="AP89">
        <f>(AO89/$AV$2)</f>
        <v>44.492544492544489</v>
      </c>
      <c r="AR89" s="86" t="s">
        <v>1370</v>
      </c>
      <c r="AS89" s="86">
        <v>6</v>
      </c>
      <c r="AT89" s="21" t="s">
        <v>1419</v>
      </c>
      <c r="AU89" s="95">
        <f>IF(AP89&gt;1,(AP89-1)*$AX$2,0)</f>
        <v>434.92544492544488</v>
      </c>
      <c r="AZ89" s="98" t="s">
        <v>1727</v>
      </c>
      <c r="BA89" s="21" t="s">
        <v>1419</v>
      </c>
    </row>
    <row r="90" spans="1:53" ht="14.2" customHeight="1" x14ac:dyDescent="0.45">
      <c r="A90" s="7" t="s">
        <v>107</v>
      </c>
      <c r="B90" s="5">
        <v>45163</v>
      </c>
      <c r="C90" t="s">
        <v>1293</v>
      </c>
      <c r="D90" s="6" t="s">
        <v>489</v>
      </c>
      <c r="E90" s="6" t="s">
        <v>333</v>
      </c>
      <c r="F90" s="6" t="s">
        <v>649</v>
      </c>
      <c r="G90" s="6"/>
      <c r="H90" s="6" t="s">
        <v>212</v>
      </c>
      <c r="I90" s="6" t="s">
        <v>1291</v>
      </c>
      <c r="J90" s="6" t="s">
        <v>1292</v>
      </c>
      <c r="P90" s="4" t="s">
        <v>1272</v>
      </c>
      <c r="S90" s="74"/>
      <c r="AA90" s="74"/>
      <c r="AK90" s="86"/>
      <c r="AL90" s="86"/>
      <c r="AM90" s="21"/>
      <c r="AR90" s="86"/>
      <c r="AS90" s="86"/>
      <c r="AT90" s="21"/>
      <c r="BA90" s="21"/>
    </row>
    <row r="91" spans="1:53" ht="14.2" customHeight="1" x14ac:dyDescent="0.45">
      <c r="A91" s="7" t="s">
        <v>108</v>
      </c>
      <c r="B91" s="5">
        <v>45163</v>
      </c>
      <c r="C91" t="s">
        <v>1293</v>
      </c>
      <c r="D91" s="6" t="s">
        <v>489</v>
      </c>
      <c r="E91" s="6" t="s">
        <v>333</v>
      </c>
      <c r="F91" s="6" t="s">
        <v>649</v>
      </c>
      <c r="G91" s="6"/>
      <c r="H91" s="6" t="s">
        <v>212</v>
      </c>
      <c r="I91" s="6" t="s">
        <v>1291</v>
      </c>
      <c r="J91" s="6" t="s">
        <v>1292</v>
      </c>
      <c r="O91" s="98" t="str">
        <f t="shared" ref="O91" si="86">_xlfn.CONCAT(C91&amp;"-"&amp;F91&amp;"-"&amp;E91&amp;"-16S")</f>
        <v>PS138_85-1-CTD-200-16S</v>
      </c>
      <c r="P91" s="4" t="s">
        <v>552</v>
      </c>
      <c r="R91" s="21" t="s">
        <v>1420</v>
      </c>
      <c r="S91" s="74">
        <v>15</v>
      </c>
      <c r="T91" s="4">
        <f>S91/$AD$2</f>
        <v>3</v>
      </c>
      <c r="U91" s="4">
        <f>$AH$2-V91</f>
        <v>6.6666666666666661</v>
      </c>
      <c r="V91" s="4">
        <f>IF(T91&gt;=1,$AH$2/T91,$AH$2)</f>
        <v>3.3333333333333335</v>
      </c>
      <c r="X91" s="86" t="s">
        <v>1138</v>
      </c>
      <c r="Y91" s="86">
        <v>6</v>
      </c>
      <c r="Z91" s="21" t="s">
        <v>1420</v>
      </c>
      <c r="AA91" s="74">
        <v>15</v>
      </c>
      <c r="AB91" s="21">
        <f>IF(T91&gt;1,(T91-1)*$AF$2,0)</f>
        <v>10</v>
      </c>
      <c r="AC91" s="4">
        <f t="shared" ref="AC91" si="87">AB91+$AF$2</f>
        <v>15</v>
      </c>
      <c r="AK91" s="86" t="s">
        <v>1138</v>
      </c>
      <c r="AL91" s="86">
        <v>6</v>
      </c>
      <c r="AM91" s="21" t="s">
        <v>1420</v>
      </c>
      <c r="AN91" s="89">
        <v>71</v>
      </c>
      <c r="AO91" s="93">
        <f>(AN91/(660*630))*10^6</f>
        <v>170.75517075517075</v>
      </c>
      <c r="AP91">
        <f>(AO91/$AV$2)</f>
        <v>42.688792688792688</v>
      </c>
      <c r="AR91" s="86" t="s">
        <v>1138</v>
      </c>
      <c r="AS91" s="86">
        <v>6</v>
      </c>
      <c r="AT91" s="21" t="s">
        <v>1420</v>
      </c>
      <c r="AU91" s="95">
        <f>IF(AP91&gt;1,(AP91-1)*$AX$2,0)</f>
        <v>416.88792688792688</v>
      </c>
      <c r="AZ91" s="98" t="s">
        <v>1728</v>
      </c>
      <c r="BA91" s="21" t="s">
        <v>1420</v>
      </c>
    </row>
    <row r="92" spans="1:53" ht="14.2" customHeight="1" x14ac:dyDescent="0.45">
      <c r="A92" s="7" t="s">
        <v>109</v>
      </c>
      <c r="B92" s="5">
        <v>45163</v>
      </c>
      <c r="C92" t="s">
        <v>1293</v>
      </c>
      <c r="D92" s="6" t="s">
        <v>489</v>
      </c>
      <c r="E92" s="6" t="s">
        <v>211</v>
      </c>
      <c r="F92" s="6" t="s">
        <v>649</v>
      </c>
      <c r="G92" s="6"/>
      <c r="H92" s="6" t="s">
        <v>212</v>
      </c>
      <c r="I92" s="6" t="s">
        <v>1291</v>
      </c>
      <c r="J92" s="6" t="s">
        <v>1292</v>
      </c>
      <c r="P92" s="4" t="s">
        <v>1272</v>
      </c>
      <c r="S92" s="74"/>
      <c r="AA92" s="74"/>
      <c r="AK92" s="86"/>
      <c r="AL92" s="86"/>
      <c r="AM92" s="21"/>
      <c r="AR92" s="86"/>
      <c r="AS92" s="86"/>
      <c r="AT92" s="21"/>
      <c r="BA92" s="21"/>
    </row>
    <row r="93" spans="1:53" ht="14.2" customHeight="1" x14ac:dyDescent="0.45">
      <c r="A93" s="7" t="s">
        <v>110</v>
      </c>
      <c r="B93" s="5">
        <v>45163</v>
      </c>
      <c r="C93" t="s">
        <v>1293</v>
      </c>
      <c r="D93" s="6" t="s">
        <v>489</v>
      </c>
      <c r="E93" s="6" t="s">
        <v>211</v>
      </c>
      <c r="F93" s="6" t="s">
        <v>649</v>
      </c>
      <c r="G93" s="6"/>
      <c r="H93" s="6" t="s">
        <v>212</v>
      </c>
      <c r="I93" s="6" t="s">
        <v>1291</v>
      </c>
      <c r="J93" s="6" t="s">
        <v>1292</v>
      </c>
      <c r="O93" s="98" t="str">
        <f t="shared" ref="O93" si="88">_xlfn.CONCAT(C93&amp;"-"&amp;F93&amp;"-"&amp;E93&amp;"-16S")</f>
        <v>PS138_85-1-CTD-100-16S</v>
      </c>
      <c r="P93" s="4" t="s">
        <v>552</v>
      </c>
      <c r="R93" s="21" t="s">
        <v>1421</v>
      </c>
      <c r="S93" s="74">
        <v>13</v>
      </c>
      <c r="T93" s="4">
        <f>S93/$AD$2</f>
        <v>2.6</v>
      </c>
      <c r="U93" s="4">
        <f>$AH$2-V93</f>
        <v>6.1538461538461542</v>
      </c>
      <c r="V93" s="4">
        <f>IF(T93&gt;=1,$AH$2/T93,$AH$2)</f>
        <v>3.8461538461538458</v>
      </c>
      <c r="X93" s="86" t="s">
        <v>1371</v>
      </c>
      <c r="Y93" s="86">
        <v>6</v>
      </c>
      <c r="Z93" s="21" t="s">
        <v>1421</v>
      </c>
      <c r="AA93" s="74">
        <v>13</v>
      </c>
      <c r="AB93" s="21">
        <f>IF(T93&gt;1,(T93-1)*$AF$2,0)</f>
        <v>8</v>
      </c>
      <c r="AC93" s="4">
        <f t="shared" ref="AC93" si="89">AB93+$AF$2</f>
        <v>13</v>
      </c>
      <c r="AK93" s="86" t="s">
        <v>1371</v>
      </c>
      <c r="AL93" s="86">
        <v>6</v>
      </c>
      <c r="AM93" s="21" t="s">
        <v>1421</v>
      </c>
      <c r="AN93" s="89">
        <v>94</v>
      </c>
      <c r="AO93" s="93">
        <f>(AN93/(660*630))*10^6</f>
        <v>226.07022607022608</v>
      </c>
      <c r="AP93">
        <f>(AO93/$AV$2)</f>
        <v>56.517556517556521</v>
      </c>
      <c r="AR93" s="86" t="s">
        <v>1371</v>
      </c>
      <c r="AS93" s="86">
        <v>6</v>
      </c>
      <c r="AT93" s="21" t="s">
        <v>1421</v>
      </c>
      <c r="AU93" s="95">
        <f>IF(AP93&gt;1,(AP93-1)*$AX$2,0)</f>
        <v>555.17556517556523</v>
      </c>
      <c r="AZ93" s="98" t="s">
        <v>1729</v>
      </c>
      <c r="BA93" s="21" t="s">
        <v>1421</v>
      </c>
    </row>
    <row r="94" spans="1:53" ht="14.2" customHeight="1" x14ac:dyDescent="0.45">
      <c r="A94" s="7" t="s">
        <v>111</v>
      </c>
      <c r="B94" s="5">
        <v>45163</v>
      </c>
      <c r="C94" t="s">
        <v>1293</v>
      </c>
      <c r="D94" s="6" t="s">
        <v>489</v>
      </c>
      <c r="E94" s="6" t="s">
        <v>213</v>
      </c>
      <c r="F94" s="6" t="s">
        <v>649</v>
      </c>
      <c r="G94" s="6"/>
      <c r="H94" s="6" t="s">
        <v>212</v>
      </c>
      <c r="I94" s="6" t="s">
        <v>1291</v>
      </c>
      <c r="J94" s="6" t="s">
        <v>1292</v>
      </c>
      <c r="P94" s="4" t="s">
        <v>1272</v>
      </c>
      <c r="S94" s="74"/>
      <c r="AA94" s="74"/>
      <c r="AK94" s="86"/>
      <c r="AL94" s="86"/>
      <c r="AM94" s="21"/>
      <c r="AR94" s="86"/>
      <c r="AS94" s="86"/>
      <c r="AT94" s="21"/>
      <c r="BA94" s="21"/>
    </row>
    <row r="95" spans="1:53" ht="14.2" customHeight="1" x14ac:dyDescent="0.45">
      <c r="A95" s="7" t="s">
        <v>112</v>
      </c>
      <c r="B95" s="5">
        <v>45163</v>
      </c>
      <c r="C95" t="s">
        <v>1293</v>
      </c>
      <c r="D95" s="6" t="s">
        <v>489</v>
      </c>
      <c r="E95" s="6" t="s">
        <v>213</v>
      </c>
      <c r="F95" s="6" t="s">
        <v>649</v>
      </c>
      <c r="G95" s="6"/>
      <c r="H95" s="6" t="s">
        <v>212</v>
      </c>
      <c r="I95" s="6" t="s">
        <v>1291</v>
      </c>
      <c r="J95" s="6" t="s">
        <v>1292</v>
      </c>
      <c r="O95" s="98" t="str">
        <f t="shared" ref="O95" si="90">_xlfn.CONCAT(C95&amp;"-"&amp;F95&amp;"-"&amp;E95&amp;"-16S")</f>
        <v>PS138_85-1-CTD-50-16S</v>
      </c>
      <c r="P95" s="4" t="s">
        <v>552</v>
      </c>
      <c r="Q95" s="129" t="s">
        <v>1422</v>
      </c>
      <c r="R95" s="21" t="s">
        <v>1422</v>
      </c>
      <c r="S95" s="74">
        <v>36</v>
      </c>
      <c r="T95" s="4">
        <f>S95/$AD$2</f>
        <v>7.2</v>
      </c>
      <c r="U95" s="4">
        <f>$AH$2-V95</f>
        <v>8.6111111111111107</v>
      </c>
      <c r="V95" s="4">
        <f>IF(T95&gt;=1,$AH$2/T95,$AH$2)</f>
        <v>1.3888888888888888</v>
      </c>
      <c r="X95" s="86" t="s">
        <v>1372</v>
      </c>
      <c r="Y95" s="86">
        <v>6</v>
      </c>
      <c r="Z95" s="21" t="s">
        <v>1422</v>
      </c>
      <c r="AA95" s="74">
        <v>36</v>
      </c>
      <c r="AB95" s="21">
        <f>IF(T95&gt;1,(T95-1)*$AF$2,0)</f>
        <v>31</v>
      </c>
      <c r="AC95" s="4">
        <f t="shared" ref="AC95" si="91">AB95+$AF$2</f>
        <v>36</v>
      </c>
      <c r="AK95" s="86" t="s">
        <v>1372</v>
      </c>
      <c r="AL95" s="86">
        <v>6</v>
      </c>
      <c r="AM95" s="21" t="s">
        <v>1422</v>
      </c>
      <c r="AN95" s="89">
        <v>53</v>
      </c>
      <c r="AO95" s="93">
        <f>(AN95/(660*630))*10^6</f>
        <v>127.46512746512745</v>
      </c>
      <c r="AP95">
        <f>(AO95/$AV$2)</f>
        <v>31.866281866281863</v>
      </c>
      <c r="AR95" s="86" t="s">
        <v>1372</v>
      </c>
      <c r="AS95" s="86">
        <v>6</v>
      </c>
      <c r="AT95" s="21" t="s">
        <v>1422</v>
      </c>
      <c r="AU95" s="95">
        <f>IF(AP95&gt;1,(AP95-1)*$AX$2,0)</f>
        <v>308.66281866281861</v>
      </c>
      <c r="AZ95" s="98" t="s">
        <v>1730</v>
      </c>
      <c r="BA95" s="21" t="s">
        <v>1422</v>
      </c>
    </row>
    <row r="96" spans="1:53" ht="14.2" customHeight="1" x14ac:dyDescent="0.45">
      <c r="A96" s="7" t="s">
        <v>113</v>
      </c>
      <c r="B96" s="5">
        <v>45163</v>
      </c>
      <c r="C96" t="s">
        <v>1293</v>
      </c>
      <c r="D96" s="6" t="s">
        <v>489</v>
      </c>
      <c r="E96" s="6" t="s">
        <v>214</v>
      </c>
      <c r="F96" s="6" t="s">
        <v>649</v>
      </c>
      <c r="G96" s="6" t="s">
        <v>447</v>
      </c>
      <c r="H96" s="6" t="s">
        <v>212</v>
      </c>
      <c r="I96" s="6" t="s">
        <v>1291</v>
      </c>
      <c r="J96" s="6" t="s">
        <v>1292</v>
      </c>
      <c r="P96" s="4" t="s">
        <v>1272</v>
      </c>
      <c r="Q96" s="130"/>
      <c r="S96" s="74"/>
      <c r="AA96" s="74"/>
      <c r="AK96" s="86"/>
      <c r="AL96" s="86"/>
      <c r="AM96" s="21"/>
      <c r="AR96" s="86"/>
      <c r="AS96" s="86"/>
      <c r="AT96" s="21"/>
      <c r="BA96" s="21"/>
    </row>
    <row r="97" spans="1:53" ht="14.2" customHeight="1" x14ac:dyDescent="0.45">
      <c r="A97" s="7" t="s">
        <v>114</v>
      </c>
      <c r="B97" s="5">
        <v>45163</v>
      </c>
      <c r="C97" t="s">
        <v>1293</v>
      </c>
      <c r="D97" s="6" t="s">
        <v>489</v>
      </c>
      <c r="E97" s="6" t="s">
        <v>214</v>
      </c>
      <c r="F97" s="6" t="s">
        <v>649</v>
      </c>
      <c r="G97" s="6" t="s">
        <v>447</v>
      </c>
      <c r="H97" s="6" t="s">
        <v>212</v>
      </c>
      <c r="I97" s="6" t="s">
        <v>1291</v>
      </c>
      <c r="J97" s="6" t="s">
        <v>1292</v>
      </c>
      <c r="O97" s="98" t="str">
        <f t="shared" ref="O97" si="92">_xlfn.CONCAT(C97&amp;"-"&amp;F97&amp;"-"&amp;E97&amp;"-16S")</f>
        <v>PS138_85-1-CTD-25-16S</v>
      </c>
      <c r="P97" s="4" t="s">
        <v>552</v>
      </c>
      <c r="R97" s="21" t="s">
        <v>1423</v>
      </c>
      <c r="S97" s="74">
        <v>108</v>
      </c>
      <c r="T97" s="4">
        <f>S97/$AD$2</f>
        <v>21.6</v>
      </c>
      <c r="U97" s="4">
        <f>$AH$2-V97</f>
        <v>9.5370370370370363</v>
      </c>
      <c r="V97" s="4">
        <f>IF(T97&gt;=1,$AH$2/T97,$AH$2)</f>
        <v>0.46296296296296291</v>
      </c>
      <c r="X97" s="86" t="s">
        <v>1373</v>
      </c>
      <c r="Y97" s="86">
        <v>6</v>
      </c>
      <c r="Z97" s="21" t="s">
        <v>1423</v>
      </c>
      <c r="AA97" s="74">
        <v>108</v>
      </c>
      <c r="AB97" s="21">
        <f>IF(T97&gt;1,(T97-1)*$AF$2,0)</f>
        <v>103</v>
      </c>
      <c r="AC97" s="4">
        <f t="shared" ref="AC97" si="93">AB97+$AF$2</f>
        <v>108</v>
      </c>
      <c r="AK97" s="86" t="s">
        <v>1373</v>
      </c>
      <c r="AL97" s="86">
        <v>6</v>
      </c>
      <c r="AM97" s="21" t="s">
        <v>1423</v>
      </c>
      <c r="AN97" s="89">
        <v>37</v>
      </c>
      <c r="AO97" s="93">
        <f>(AN97/(660*630))*10^6</f>
        <v>88.985088985088979</v>
      </c>
      <c r="AP97">
        <f>(AO97/$AV$2)</f>
        <v>22.246272246272245</v>
      </c>
      <c r="AR97" s="86" t="s">
        <v>1373</v>
      </c>
      <c r="AS97" s="86">
        <v>6</v>
      </c>
      <c r="AT97" s="21" t="s">
        <v>1423</v>
      </c>
      <c r="AU97" s="95">
        <f>IF(AP97&gt;1,(AP97-1)*$AX$2,0)</f>
        <v>212.46272246272244</v>
      </c>
      <c r="AZ97" s="98" t="s">
        <v>1731</v>
      </c>
      <c r="BA97" s="21" t="s">
        <v>1423</v>
      </c>
    </row>
    <row r="98" spans="1:53" ht="14.2" customHeight="1" x14ac:dyDescent="0.45">
      <c r="A98" s="7" t="s">
        <v>115</v>
      </c>
      <c r="B98" s="5">
        <v>45163</v>
      </c>
      <c r="C98" t="s">
        <v>1293</v>
      </c>
      <c r="D98" s="6" t="s">
        <v>489</v>
      </c>
      <c r="E98" s="6" t="s">
        <v>328</v>
      </c>
      <c r="F98" s="6" t="s">
        <v>649</v>
      </c>
      <c r="G98" s="6"/>
      <c r="H98" s="6" t="s">
        <v>212</v>
      </c>
      <c r="I98" s="6" t="s">
        <v>1291</v>
      </c>
      <c r="J98" s="6" t="s">
        <v>1292</v>
      </c>
      <c r="P98" s="4" t="s">
        <v>1272</v>
      </c>
      <c r="S98" s="74"/>
      <c r="AA98" s="74"/>
      <c r="AK98" s="86"/>
      <c r="AL98" s="86"/>
      <c r="AM98" s="21"/>
      <c r="AR98" s="86"/>
      <c r="AS98" s="86"/>
      <c r="AT98" s="21"/>
      <c r="BA98" s="21"/>
    </row>
    <row r="99" spans="1:53" ht="14.2" customHeight="1" x14ac:dyDescent="0.5">
      <c r="A99" s="7" t="s">
        <v>116</v>
      </c>
      <c r="B99" s="5">
        <v>45163</v>
      </c>
      <c r="C99" t="s">
        <v>1293</v>
      </c>
      <c r="D99" s="6" t="s">
        <v>489</v>
      </c>
      <c r="E99" s="6" t="s">
        <v>328</v>
      </c>
      <c r="F99" s="6" t="s">
        <v>649</v>
      </c>
      <c r="G99" s="6"/>
      <c r="H99" s="6" t="s">
        <v>212</v>
      </c>
      <c r="I99" s="6" t="s">
        <v>1291</v>
      </c>
      <c r="J99" s="6" t="s">
        <v>1292</v>
      </c>
      <c r="O99" s="98" t="str">
        <f t="shared" ref="O99" si="94">_xlfn.CONCAT(C99&amp;"-"&amp;F99&amp;"-"&amp;E99&amp;"-16S")</f>
        <v>PS138_85-1-CTD-10-16S</v>
      </c>
      <c r="P99" s="4" t="s">
        <v>552</v>
      </c>
      <c r="R99" s="21" t="s">
        <v>1424</v>
      </c>
      <c r="S99" s="74">
        <v>90</v>
      </c>
      <c r="T99" s="4">
        <f>S99/$AD$2</f>
        <v>18</v>
      </c>
      <c r="U99" s="4">
        <f>$AH$2-V99</f>
        <v>9.4444444444444446</v>
      </c>
      <c r="V99" s="4">
        <f>IF(T99&gt;=1,$AH$2/T99,$AH$2)</f>
        <v>0.55555555555555558</v>
      </c>
      <c r="X99" s="87" t="s">
        <v>1367</v>
      </c>
      <c r="Y99" s="87">
        <v>7</v>
      </c>
      <c r="Z99" s="21" t="s">
        <v>1424</v>
      </c>
      <c r="AA99" s="74">
        <v>90</v>
      </c>
      <c r="AB99" s="21">
        <f>IF(T99&gt;1,(T99-1)*$AF$2,0)</f>
        <v>85</v>
      </c>
      <c r="AC99" s="4">
        <f t="shared" ref="AC99" si="95">AB99+$AF$2</f>
        <v>90</v>
      </c>
      <c r="AK99" s="87" t="s">
        <v>1367</v>
      </c>
      <c r="AL99" s="87">
        <v>7</v>
      </c>
      <c r="AM99" s="21" t="s">
        <v>1424</v>
      </c>
      <c r="AN99" s="89">
        <v>140</v>
      </c>
      <c r="AO99" s="93">
        <f>(AN99/(660*630))*10^6</f>
        <v>336.70033670033672</v>
      </c>
      <c r="AP99">
        <f>(AO99/$AV$2)</f>
        <v>84.17508417508418</v>
      </c>
      <c r="AR99" s="87" t="s">
        <v>1367</v>
      </c>
      <c r="AS99" s="87">
        <v>7</v>
      </c>
      <c r="AT99" s="21" t="s">
        <v>1424</v>
      </c>
      <c r="AU99" s="95">
        <f>IF(AP99&gt;1,(AP99-1)*$AX$2,0)</f>
        <v>831.7508417508418</v>
      </c>
      <c r="AZ99" s="98" t="s">
        <v>1732</v>
      </c>
      <c r="BA99" s="21" t="s">
        <v>1424</v>
      </c>
    </row>
    <row r="100" spans="1:53" ht="14.2" customHeight="1" x14ac:dyDescent="0.45">
      <c r="A100" s="7" t="s">
        <v>117</v>
      </c>
      <c r="B100" s="5">
        <v>45163</v>
      </c>
      <c r="C100" t="s">
        <v>1293</v>
      </c>
      <c r="D100" s="6" t="s">
        <v>489</v>
      </c>
      <c r="E100" s="6" t="s">
        <v>215</v>
      </c>
      <c r="F100" s="6" t="s">
        <v>649</v>
      </c>
      <c r="G100" s="6"/>
      <c r="H100" s="6" t="s">
        <v>212</v>
      </c>
      <c r="I100" s="6" t="s">
        <v>1291</v>
      </c>
      <c r="J100" s="6" t="s">
        <v>1292</v>
      </c>
      <c r="P100" s="4" t="s">
        <v>1272</v>
      </c>
      <c r="S100" s="74"/>
      <c r="AA100" s="74"/>
      <c r="AK100" s="86"/>
      <c r="AL100" s="86"/>
      <c r="AM100" s="21"/>
      <c r="AR100" s="86"/>
      <c r="AS100" s="86"/>
      <c r="AT100" s="21"/>
      <c r="BA100" s="21"/>
    </row>
    <row r="101" spans="1:53" ht="14.2" customHeight="1" x14ac:dyDescent="0.5">
      <c r="A101" s="7" t="s">
        <v>118</v>
      </c>
      <c r="B101" s="5">
        <v>45163</v>
      </c>
      <c r="C101" t="s">
        <v>1293</v>
      </c>
      <c r="D101" s="6" t="s">
        <v>489</v>
      </c>
      <c r="E101" s="6" t="s">
        <v>215</v>
      </c>
      <c r="F101" s="6" t="s">
        <v>649</v>
      </c>
      <c r="G101" s="6"/>
      <c r="H101" s="6" t="s">
        <v>212</v>
      </c>
      <c r="I101" s="6" t="s">
        <v>1291</v>
      </c>
      <c r="J101" s="6" t="s">
        <v>1292</v>
      </c>
      <c r="O101" s="98" t="str">
        <f t="shared" ref="O101" si="96">_xlfn.CONCAT(C101&amp;"-"&amp;F101&amp;"-"&amp;E101&amp;"-16S")</f>
        <v>PS138_85-1-CTD-2-16S</v>
      </c>
      <c r="P101" s="4" t="s">
        <v>552</v>
      </c>
      <c r="Q101" s="129" t="s">
        <v>1425</v>
      </c>
      <c r="R101" s="21" t="s">
        <v>1425</v>
      </c>
      <c r="S101" s="74">
        <v>60</v>
      </c>
      <c r="T101" s="4">
        <f>S101/$AD$2</f>
        <v>12</v>
      </c>
      <c r="U101" s="4">
        <f>$AH$2-V101</f>
        <v>9.1666666666666661</v>
      </c>
      <c r="V101" s="4">
        <f>IF(T101&gt;=1,$AH$2/T101,$AH$2)</f>
        <v>0.83333333333333337</v>
      </c>
      <c r="X101" s="86" t="s">
        <v>1368</v>
      </c>
      <c r="Y101" s="87">
        <v>7</v>
      </c>
      <c r="Z101" s="21" t="s">
        <v>1425</v>
      </c>
      <c r="AA101" s="74">
        <v>60</v>
      </c>
      <c r="AB101" s="21">
        <f>IF(T101&gt;1,(T101-1)*$AF$2,0)</f>
        <v>55</v>
      </c>
      <c r="AC101" s="4">
        <f t="shared" ref="AC101" si="97">AB101+$AF$2</f>
        <v>60</v>
      </c>
      <c r="AK101" s="86" t="s">
        <v>1368</v>
      </c>
      <c r="AL101" s="87">
        <v>7</v>
      </c>
      <c r="AM101" s="21" t="s">
        <v>1425</v>
      </c>
      <c r="AN101" s="89">
        <v>66</v>
      </c>
      <c r="AO101" s="93">
        <f>(AN101/(660*630))*10^6</f>
        <v>158.73015873015873</v>
      </c>
      <c r="AP101">
        <f>(AO101/$AV$2)</f>
        <v>39.682539682539684</v>
      </c>
      <c r="AR101" s="86" t="s">
        <v>1368</v>
      </c>
      <c r="AS101" s="87">
        <v>7</v>
      </c>
      <c r="AT101" s="21" t="s">
        <v>1425</v>
      </c>
      <c r="AU101" s="95">
        <f>IF(AP101&gt;1,(AP101-1)*$AX$2,0)</f>
        <v>386.82539682539687</v>
      </c>
      <c r="AZ101" s="98" t="s">
        <v>1733</v>
      </c>
      <c r="BA101" s="21" t="s">
        <v>1425</v>
      </c>
    </row>
    <row r="102" spans="1:53" ht="14.2" customHeight="1" x14ac:dyDescent="0.45">
      <c r="A102" s="7" t="s">
        <v>119</v>
      </c>
      <c r="B102" s="5">
        <v>45163</v>
      </c>
      <c r="C102" s="6" t="s">
        <v>490</v>
      </c>
      <c r="D102" s="6" t="s">
        <v>489</v>
      </c>
      <c r="E102" s="6" t="s">
        <v>1252</v>
      </c>
      <c r="F102" s="6" t="s">
        <v>649</v>
      </c>
      <c r="G102" s="6" t="s">
        <v>330</v>
      </c>
      <c r="H102" s="6" t="s">
        <v>209</v>
      </c>
      <c r="I102" s="6" t="s">
        <v>1294</v>
      </c>
      <c r="J102" s="6" t="s">
        <v>1295</v>
      </c>
      <c r="P102" s="4" t="s">
        <v>1272</v>
      </c>
      <c r="S102" s="74"/>
      <c r="AA102" s="74"/>
      <c r="AK102" s="86"/>
      <c r="AL102" s="86"/>
      <c r="AM102" s="21"/>
      <c r="AR102" s="86"/>
      <c r="AS102" s="86"/>
      <c r="AT102" s="21"/>
      <c r="BA102" s="21"/>
    </row>
    <row r="103" spans="1:53" ht="14.2" customHeight="1" x14ac:dyDescent="0.5">
      <c r="A103" s="7" t="s">
        <v>125</v>
      </c>
      <c r="B103" s="5">
        <v>45163</v>
      </c>
      <c r="C103" s="6" t="s">
        <v>490</v>
      </c>
      <c r="D103" s="6" t="s">
        <v>489</v>
      </c>
      <c r="E103" s="6" t="s">
        <v>1252</v>
      </c>
      <c r="F103" s="6" t="s">
        <v>649</v>
      </c>
      <c r="G103" s="6" t="s">
        <v>330</v>
      </c>
      <c r="H103" s="6" t="s">
        <v>209</v>
      </c>
      <c r="I103" s="6" t="s">
        <v>1294</v>
      </c>
      <c r="J103" s="6" t="s">
        <v>1295</v>
      </c>
      <c r="O103" s="98" t="str">
        <f t="shared" ref="O103" si="98">_xlfn.CONCAT(C103&amp;"-"&amp;F103&amp;"-"&amp;E103&amp;"-16S")</f>
        <v>PS138_90-1-CTD-4143-16S</v>
      </c>
      <c r="P103" s="4" t="s">
        <v>552</v>
      </c>
      <c r="R103" s="21" t="s">
        <v>1426</v>
      </c>
      <c r="S103" s="74">
        <v>1.6999999999999999E-3</v>
      </c>
      <c r="T103" s="4">
        <f>S103/$AD$2</f>
        <v>3.3999999999999997E-4</v>
      </c>
      <c r="U103" s="4">
        <f>$AH$2-V103</f>
        <v>0</v>
      </c>
      <c r="V103" s="4">
        <f>IF(T103&gt;=1,$AH$2/T103,$AH$2)</f>
        <v>10</v>
      </c>
      <c r="X103" s="86" t="s">
        <v>1369</v>
      </c>
      <c r="Y103" s="87">
        <v>7</v>
      </c>
      <c r="Z103" s="21" t="s">
        <v>1426</v>
      </c>
      <c r="AA103" s="74">
        <v>1.6999999999999999E-3</v>
      </c>
      <c r="AB103" s="21">
        <f>IF(T103&gt;1,(T103-1)*$AF$2,0)</f>
        <v>0</v>
      </c>
      <c r="AC103" s="4">
        <f t="shared" ref="AC103" si="99">AB103+$AF$2</f>
        <v>5</v>
      </c>
      <c r="AK103" s="86" t="s">
        <v>1369</v>
      </c>
      <c r="AL103" s="87">
        <v>7</v>
      </c>
      <c r="AM103" s="21" t="s">
        <v>1426</v>
      </c>
      <c r="AN103" s="89">
        <v>71</v>
      </c>
      <c r="AO103" s="93">
        <f>(AN103/(660*630))*10^6</f>
        <v>170.75517075517075</v>
      </c>
      <c r="AP103">
        <f>(AO103/$AV$2)</f>
        <v>42.688792688792688</v>
      </c>
      <c r="AR103" s="86" t="s">
        <v>1369</v>
      </c>
      <c r="AS103" s="87">
        <v>7</v>
      </c>
      <c r="AT103" s="21" t="s">
        <v>1426</v>
      </c>
      <c r="AU103" s="95">
        <f>IF(AP103&gt;1,(AP103-1)*$AX$2,0)</f>
        <v>416.88792688792688</v>
      </c>
      <c r="AZ103" s="98" t="s">
        <v>1734</v>
      </c>
      <c r="BA103" s="21" t="s">
        <v>1426</v>
      </c>
    </row>
    <row r="104" spans="1:53" ht="14.2" customHeight="1" x14ac:dyDescent="0.45">
      <c r="A104" s="7" t="s">
        <v>126</v>
      </c>
      <c r="B104" s="5">
        <v>45163</v>
      </c>
      <c r="C104" s="6" t="s">
        <v>490</v>
      </c>
      <c r="D104" s="6" t="s">
        <v>489</v>
      </c>
      <c r="E104" s="6" t="s">
        <v>331</v>
      </c>
      <c r="F104" s="6" t="s">
        <v>649</v>
      </c>
      <c r="G104" s="6"/>
      <c r="H104" s="6" t="s">
        <v>209</v>
      </c>
      <c r="I104" s="6" t="s">
        <v>1294</v>
      </c>
      <c r="J104" s="6" t="s">
        <v>1295</v>
      </c>
      <c r="P104" s="4" t="s">
        <v>1272</v>
      </c>
      <c r="S104" s="74"/>
      <c r="AA104" s="74"/>
      <c r="AK104" s="86"/>
      <c r="AL104" s="86"/>
      <c r="AM104" s="21"/>
      <c r="AR104" s="86"/>
      <c r="AS104" s="86"/>
      <c r="AT104" s="21"/>
      <c r="BA104" s="21"/>
    </row>
    <row r="105" spans="1:53" ht="14.2" customHeight="1" x14ac:dyDescent="0.5">
      <c r="A105" s="7" t="s">
        <v>127</v>
      </c>
      <c r="B105" s="5">
        <v>45163</v>
      </c>
      <c r="C105" s="6" t="s">
        <v>490</v>
      </c>
      <c r="D105" s="6" t="s">
        <v>489</v>
      </c>
      <c r="E105" s="6" t="s">
        <v>331</v>
      </c>
      <c r="F105" s="6" t="s">
        <v>649</v>
      </c>
      <c r="G105" s="6"/>
      <c r="H105" s="6" t="s">
        <v>209</v>
      </c>
      <c r="I105" s="6" t="s">
        <v>1294</v>
      </c>
      <c r="J105" s="6" t="s">
        <v>1295</v>
      </c>
      <c r="O105" s="98" t="str">
        <f t="shared" ref="O105" si="100">_xlfn.CONCAT(C105&amp;"-"&amp;F105&amp;"-"&amp;E105&amp;"-16S")</f>
        <v>PS138_90-1-CTD-3000-16S</v>
      </c>
      <c r="P105" s="4" t="s">
        <v>552</v>
      </c>
      <c r="R105" s="21" t="s">
        <v>1427</v>
      </c>
      <c r="S105" s="74">
        <v>8.3000000000000007</v>
      </c>
      <c r="T105" s="4">
        <f>S105/$AD$2</f>
        <v>1.6600000000000001</v>
      </c>
      <c r="U105" s="4">
        <f>$AH$2-V105</f>
        <v>3.9759036144578319</v>
      </c>
      <c r="V105" s="4">
        <f>IF(T105&gt;=1,$AH$2/T105,$AH$2)</f>
        <v>6.0240963855421681</v>
      </c>
      <c r="X105" s="86" t="s">
        <v>1370</v>
      </c>
      <c r="Y105" s="87">
        <v>7</v>
      </c>
      <c r="Z105" s="21" t="s">
        <v>1427</v>
      </c>
      <c r="AA105" s="74">
        <v>8.3000000000000007</v>
      </c>
      <c r="AB105" s="21">
        <f>IF(T105&gt;1,(T105-1)*$AF$2,0)</f>
        <v>3.3000000000000007</v>
      </c>
      <c r="AC105" s="4">
        <f t="shared" ref="AC105" si="101">AB105+$AF$2</f>
        <v>8.3000000000000007</v>
      </c>
      <c r="AK105" s="86" t="s">
        <v>1370</v>
      </c>
      <c r="AL105" s="87">
        <v>7</v>
      </c>
      <c r="AM105" s="21" t="s">
        <v>1427</v>
      </c>
      <c r="AN105" s="89">
        <v>23</v>
      </c>
      <c r="AO105" s="93">
        <f>(AN105/(660*630))*10^6</f>
        <v>55.315055315055311</v>
      </c>
      <c r="AP105">
        <f>(AO105/$AV$2)</f>
        <v>13.828763828763828</v>
      </c>
      <c r="AR105" s="86" t="s">
        <v>1370</v>
      </c>
      <c r="AS105" s="87">
        <v>7</v>
      </c>
      <c r="AT105" s="21" t="s">
        <v>1427</v>
      </c>
      <c r="AU105" s="95">
        <f>IF(AP105&gt;1,(AP105-1)*$AX$2,0)</f>
        <v>128.28763828763829</v>
      </c>
      <c r="AZ105" s="98" t="s">
        <v>1735</v>
      </c>
      <c r="BA105" s="21" t="s">
        <v>1427</v>
      </c>
    </row>
    <row r="106" spans="1:53" ht="14.2" customHeight="1" x14ac:dyDescent="0.45">
      <c r="A106" s="7" t="s">
        <v>128</v>
      </c>
      <c r="B106" s="5">
        <v>45163</v>
      </c>
      <c r="C106" s="6" t="s">
        <v>490</v>
      </c>
      <c r="D106" s="6" t="s">
        <v>489</v>
      </c>
      <c r="E106" s="6" t="s">
        <v>338</v>
      </c>
      <c r="F106" s="6" t="s">
        <v>649</v>
      </c>
      <c r="G106" s="6"/>
      <c r="H106" s="6" t="s">
        <v>209</v>
      </c>
      <c r="I106" s="6" t="s">
        <v>1294</v>
      </c>
      <c r="J106" s="6" t="s">
        <v>1295</v>
      </c>
      <c r="P106" s="4" t="s">
        <v>1272</v>
      </c>
      <c r="S106" s="74"/>
      <c r="AA106" s="74"/>
      <c r="AK106" s="86"/>
      <c r="AL106" s="86"/>
      <c r="AM106" s="21"/>
      <c r="AR106" s="86"/>
      <c r="AS106" s="86"/>
      <c r="AT106" s="21"/>
      <c r="BA106" s="21"/>
    </row>
    <row r="107" spans="1:53" ht="14.2" customHeight="1" x14ac:dyDescent="0.5">
      <c r="A107" s="7" t="s">
        <v>129</v>
      </c>
      <c r="B107" s="5">
        <v>45163</v>
      </c>
      <c r="C107" s="6" t="s">
        <v>490</v>
      </c>
      <c r="D107" s="6" t="s">
        <v>489</v>
      </c>
      <c r="E107" s="6" t="s">
        <v>338</v>
      </c>
      <c r="F107" s="6" t="s">
        <v>649</v>
      </c>
      <c r="G107" s="6"/>
      <c r="H107" s="6" t="s">
        <v>209</v>
      </c>
      <c r="I107" s="6" t="s">
        <v>1294</v>
      </c>
      <c r="J107" s="6" t="s">
        <v>1295</v>
      </c>
      <c r="O107" s="98" t="str">
        <f t="shared" ref="O107" si="102">_xlfn.CONCAT(C107&amp;"-"&amp;F107&amp;"-"&amp;E107&amp;"-16S")</f>
        <v>PS138_90-1-CTD-2000-16S</v>
      </c>
      <c r="P107" s="4" t="s">
        <v>552</v>
      </c>
      <c r="R107" s="21" t="s">
        <v>1428</v>
      </c>
      <c r="S107" s="74">
        <v>5.3</v>
      </c>
      <c r="T107" s="4">
        <f>S107/$AD$2</f>
        <v>1.06</v>
      </c>
      <c r="U107" s="4">
        <f>$AH$2-V107</f>
        <v>0.56603773584905781</v>
      </c>
      <c r="V107" s="4">
        <f>IF(T107&gt;=1,$AH$2/T107,$AH$2)</f>
        <v>9.4339622641509422</v>
      </c>
      <c r="X107" s="86" t="s">
        <v>1138</v>
      </c>
      <c r="Y107" s="87">
        <v>7</v>
      </c>
      <c r="Z107" s="21" t="s">
        <v>1428</v>
      </c>
      <c r="AA107" s="74">
        <v>5.3</v>
      </c>
      <c r="AB107" s="21">
        <f>IF(T107&gt;1,(T107-1)*$AF$2,0)</f>
        <v>0.30000000000000027</v>
      </c>
      <c r="AC107" s="4">
        <f t="shared" ref="AC107" si="103">AB107+$AF$2</f>
        <v>5.3000000000000007</v>
      </c>
      <c r="AK107" s="86" t="s">
        <v>1138</v>
      </c>
      <c r="AL107" s="87">
        <v>7</v>
      </c>
      <c r="AM107" s="21" t="s">
        <v>1428</v>
      </c>
      <c r="AN107" s="89">
        <v>17</v>
      </c>
      <c r="AO107" s="93">
        <f>(AN107/(660*630))*10^6</f>
        <v>40.88504088504088</v>
      </c>
      <c r="AP107">
        <f>(AO107/$AV$2)</f>
        <v>10.22126022126022</v>
      </c>
      <c r="AR107" s="86" t="s">
        <v>1138</v>
      </c>
      <c r="AS107" s="87">
        <v>7</v>
      </c>
      <c r="AT107" s="21" t="s">
        <v>1428</v>
      </c>
      <c r="AU107" s="95">
        <f>IF(AP107&gt;1,(AP107-1)*$AX$2,0)</f>
        <v>92.212602212602206</v>
      </c>
      <c r="AZ107" s="98" t="s">
        <v>1736</v>
      </c>
      <c r="BA107" s="21" t="s">
        <v>1428</v>
      </c>
    </row>
    <row r="108" spans="1:53" ht="14.2" customHeight="1" x14ac:dyDescent="0.45">
      <c r="A108" s="7" t="s">
        <v>130</v>
      </c>
      <c r="B108" s="5">
        <v>45163</v>
      </c>
      <c r="C108" s="6" t="s">
        <v>490</v>
      </c>
      <c r="D108" s="6" t="s">
        <v>489</v>
      </c>
      <c r="E108" s="6" t="s">
        <v>332</v>
      </c>
      <c r="F108" s="6" t="s">
        <v>649</v>
      </c>
      <c r="G108" s="6"/>
      <c r="H108" s="6" t="s">
        <v>209</v>
      </c>
      <c r="I108" s="6" t="s">
        <v>1294</v>
      </c>
      <c r="J108" s="6" t="s">
        <v>1295</v>
      </c>
      <c r="P108" s="4" t="s">
        <v>1272</v>
      </c>
      <c r="S108" s="74"/>
      <c r="AA108" s="74"/>
      <c r="AK108" s="86"/>
      <c r="AL108" s="86"/>
      <c r="AM108" s="21"/>
      <c r="AR108" s="86"/>
      <c r="AS108" s="86"/>
      <c r="AT108" s="21"/>
      <c r="BA108" s="21"/>
    </row>
    <row r="109" spans="1:53" ht="14.2" customHeight="1" x14ac:dyDescent="0.5">
      <c r="A109" s="7" t="s">
        <v>131</v>
      </c>
      <c r="B109" s="5">
        <v>45163</v>
      </c>
      <c r="C109" s="6" t="s">
        <v>490</v>
      </c>
      <c r="D109" s="6" t="s">
        <v>489</v>
      </c>
      <c r="E109" s="6" t="s">
        <v>332</v>
      </c>
      <c r="F109" s="6" t="s">
        <v>649</v>
      </c>
      <c r="G109" s="6"/>
      <c r="H109" s="6" t="s">
        <v>209</v>
      </c>
      <c r="I109" s="6" t="s">
        <v>1294</v>
      </c>
      <c r="J109" s="6" t="s">
        <v>1295</v>
      </c>
      <c r="O109" s="98" t="str">
        <f t="shared" ref="O109" si="104">_xlfn.CONCAT(C109&amp;"-"&amp;F109&amp;"-"&amp;E109&amp;"-16S")</f>
        <v>PS138_90-1-CTD-1500-16S</v>
      </c>
      <c r="P109" s="4" t="s">
        <v>552</v>
      </c>
      <c r="R109" s="21" t="s">
        <v>1429</v>
      </c>
      <c r="S109" s="74">
        <v>2.74</v>
      </c>
      <c r="T109" s="4">
        <f>S109/$AD$2</f>
        <v>0.54800000000000004</v>
      </c>
      <c r="U109" s="4">
        <f>$AH$2-V109</f>
        <v>0</v>
      </c>
      <c r="V109" s="4">
        <f>IF(T109&gt;=1,$AH$2/T109,$AH$2)</f>
        <v>10</v>
      </c>
      <c r="X109" s="86" t="s">
        <v>1371</v>
      </c>
      <c r="Y109" s="87">
        <v>7</v>
      </c>
      <c r="Z109" s="21" t="s">
        <v>1429</v>
      </c>
      <c r="AA109" s="74">
        <v>2.74</v>
      </c>
      <c r="AB109" s="21">
        <f>IF(T109&gt;1,(T109-1)*$AF$2,0)</f>
        <v>0</v>
      </c>
      <c r="AC109" s="4">
        <f t="shared" ref="AC109" si="105">AB109+$AF$2</f>
        <v>5</v>
      </c>
      <c r="AK109" s="86" t="s">
        <v>1371</v>
      </c>
      <c r="AL109" s="87">
        <v>7</v>
      </c>
      <c r="AM109" s="21" t="s">
        <v>1429</v>
      </c>
      <c r="AN109" s="89">
        <v>63</v>
      </c>
      <c r="AO109" s="93">
        <f>(AN109/(660*630))*10^6</f>
        <v>151.5151515151515</v>
      </c>
      <c r="AP109">
        <f>(AO109/$AV$2)</f>
        <v>37.878787878787875</v>
      </c>
      <c r="AR109" s="86" t="s">
        <v>1371</v>
      </c>
      <c r="AS109" s="87">
        <v>7</v>
      </c>
      <c r="AT109" s="21" t="s">
        <v>1429</v>
      </c>
      <c r="AU109" s="95">
        <f>IF(AP109&gt;1,(AP109-1)*$AX$2,0)</f>
        <v>368.78787878787875</v>
      </c>
      <c r="AZ109" s="98" t="s">
        <v>1737</v>
      </c>
      <c r="BA109" s="21" t="s">
        <v>1429</v>
      </c>
    </row>
    <row r="110" spans="1:53" ht="14.2" customHeight="1" x14ac:dyDescent="0.45">
      <c r="A110" s="7" t="s">
        <v>132</v>
      </c>
      <c r="B110" s="5">
        <v>45163</v>
      </c>
      <c r="C110" s="6" t="s">
        <v>490</v>
      </c>
      <c r="D110" s="6" t="s">
        <v>489</v>
      </c>
      <c r="E110" s="6" t="s">
        <v>210</v>
      </c>
      <c r="F110" s="6" t="s">
        <v>649</v>
      </c>
      <c r="G110" s="6"/>
      <c r="H110" s="6" t="s">
        <v>209</v>
      </c>
      <c r="I110" s="6" t="s">
        <v>1294</v>
      </c>
      <c r="J110" s="6" t="s">
        <v>1295</v>
      </c>
      <c r="P110" s="4" t="s">
        <v>1272</v>
      </c>
      <c r="S110" s="74"/>
      <c r="AA110" s="74"/>
      <c r="AK110" s="86"/>
      <c r="AL110" s="86"/>
      <c r="AM110" s="21"/>
      <c r="AR110" s="86"/>
      <c r="AS110" s="86"/>
      <c r="AT110" s="21"/>
      <c r="BA110" s="21"/>
    </row>
    <row r="111" spans="1:53" ht="14.2" customHeight="1" x14ac:dyDescent="0.5">
      <c r="A111" s="7" t="s">
        <v>410</v>
      </c>
      <c r="B111" s="5">
        <v>45163</v>
      </c>
      <c r="C111" s="6" t="s">
        <v>490</v>
      </c>
      <c r="D111" s="6" t="s">
        <v>489</v>
      </c>
      <c r="E111" s="8">
        <v>1000</v>
      </c>
      <c r="F111" s="6" t="s">
        <v>649</v>
      </c>
      <c r="G111" s="6"/>
      <c r="H111" s="6" t="s">
        <v>209</v>
      </c>
      <c r="I111" s="6" t="s">
        <v>1294</v>
      </c>
      <c r="J111" s="6" t="s">
        <v>1295</v>
      </c>
      <c r="O111" s="98" t="str">
        <f t="shared" ref="O111" si="106">_xlfn.CONCAT(C111&amp;"-"&amp;F111&amp;"-"&amp;E111&amp;"-16S")</f>
        <v>PS138_90-1-CTD-1000-16S</v>
      </c>
      <c r="P111" s="4" t="s">
        <v>552</v>
      </c>
      <c r="R111" s="21" t="s">
        <v>1430</v>
      </c>
      <c r="S111" s="74">
        <v>4.7</v>
      </c>
      <c r="T111" s="4">
        <f>S111/$AD$2</f>
        <v>0.94000000000000006</v>
      </c>
      <c r="U111" s="4">
        <f>$AH$2-V111</f>
        <v>0</v>
      </c>
      <c r="V111" s="4">
        <f>IF(T111&gt;=1,$AH$2/T111,$AH$2)</f>
        <v>10</v>
      </c>
      <c r="X111" s="86" t="s">
        <v>1372</v>
      </c>
      <c r="Y111" s="87">
        <v>7</v>
      </c>
      <c r="Z111" s="21" t="s">
        <v>1430</v>
      </c>
      <c r="AA111" s="74">
        <v>4.7</v>
      </c>
      <c r="AB111" s="21">
        <f>IF(T111&gt;1,(T111-1)*$AF$2,0)</f>
        <v>0</v>
      </c>
      <c r="AC111" s="4">
        <f t="shared" ref="AC111" si="107">AB111+$AF$2</f>
        <v>5</v>
      </c>
      <c r="AK111" s="86" t="s">
        <v>1372</v>
      </c>
      <c r="AL111" s="87">
        <v>7</v>
      </c>
      <c r="AM111" s="21" t="s">
        <v>1430</v>
      </c>
      <c r="AN111" s="89">
        <v>47</v>
      </c>
      <c r="AO111" s="93">
        <f>(AN111/(660*630))*10^6</f>
        <v>113.03511303511304</v>
      </c>
      <c r="AP111">
        <f>(AO111/$AV$2)</f>
        <v>28.258778258778261</v>
      </c>
      <c r="AR111" s="86" t="s">
        <v>1372</v>
      </c>
      <c r="AS111" s="87">
        <v>7</v>
      </c>
      <c r="AT111" s="21" t="s">
        <v>1430</v>
      </c>
      <c r="AU111" s="95">
        <f>IF(AP111&gt;1,(AP111-1)*$AX$2,0)</f>
        <v>272.58778258778261</v>
      </c>
      <c r="AZ111" s="98" t="s">
        <v>1738</v>
      </c>
      <c r="BA111" s="21" t="s">
        <v>1430</v>
      </c>
    </row>
    <row r="112" spans="1:53" ht="14.2" customHeight="1" x14ac:dyDescent="0.45">
      <c r="A112" s="7" t="s">
        <v>411</v>
      </c>
      <c r="B112" s="5">
        <v>45163</v>
      </c>
      <c r="C112" s="6" t="s">
        <v>490</v>
      </c>
      <c r="D112" s="6" t="s">
        <v>489</v>
      </c>
      <c r="E112" s="6" t="s">
        <v>201</v>
      </c>
      <c r="F112" s="6" t="s">
        <v>649</v>
      </c>
      <c r="G112" s="6"/>
      <c r="H112" s="6" t="s">
        <v>209</v>
      </c>
      <c r="I112" s="6" t="s">
        <v>1294</v>
      </c>
      <c r="J112" s="6" t="s">
        <v>1295</v>
      </c>
      <c r="P112" s="4" t="s">
        <v>1272</v>
      </c>
      <c r="S112" s="74"/>
      <c r="AA112" s="74"/>
      <c r="AK112" s="86"/>
      <c r="AL112" s="86"/>
      <c r="AM112" s="21"/>
      <c r="AR112" s="86"/>
      <c r="AS112" s="86"/>
      <c r="AT112" s="21"/>
      <c r="BA112" s="21"/>
    </row>
    <row r="113" spans="1:53" ht="14.2" customHeight="1" x14ac:dyDescent="0.5">
      <c r="A113" s="7" t="s">
        <v>412</v>
      </c>
      <c r="B113" s="5">
        <v>45163</v>
      </c>
      <c r="C113" s="6" t="s">
        <v>490</v>
      </c>
      <c r="D113" s="6" t="s">
        <v>489</v>
      </c>
      <c r="E113" s="6" t="s">
        <v>201</v>
      </c>
      <c r="F113" s="6" t="s">
        <v>649</v>
      </c>
      <c r="G113" s="6"/>
      <c r="H113" s="6" t="s">
        <v>209</v>
      </c>
      <c r="I113" s="6" t="s">
        <v>1294</v>
      </c>
      <c r="J113" s="6" t="s">
        <v>1295</v>
      </c>
      <c r="O113" s="98" t="str">
        <f t="shared" ref="O113" si="108">_xlfn.CONCAT(C113&amp;"-"&amp;F113&amp;"-"&amp;E113&amp;"-16S")</f>
        <v>PS138_90-1-CTD-500-16S</v>
      </c>
      <c r="P113" s="4" t="s">
        <v>552</v>
      </c>
      <c r="R113" s="21" t="s">
        <v>1431</v>
      </c>
      <c r="S113" s="74">
        <v>18</v>
      </c>
      <c r="T113" s="4">
        <f>S113/$AD$2</f>
        <v>3.6</v>
      </c>
      <c r="U113" s="4">
        <f>$AH$2-V113</f>
        <v>7.2222222222222223</v>
      </c>
      <c r="V113" s="4">
        <f>IF(T113&gt;=1,$AH$2/T113,$AH$2)</f>
        <v>2.7777777777777777</v>
      </c>
      <c r="X113" s="86" t="s">
        <v>1373</v>
      </c>
      <c r="Y113" s="87">
        <v>7</v>
      </c>
      <c r="Z113" s="21" t="s">
        <v>1431</v>
      </c>
      <c r="AA113" s="74">
        <v>18</v>
      </c>
      <c r="AB113" s="21">
        <f>IF(T113&gt;1,(T113-1)*$AF$2,0)</f>
        <v>13</v>
      </c>
      <c r="AC113" s="4">
        <f t="shared" ref="AC113" si="109">AB113+$AF$2</f>
        <v>18</v>
      </c>
      <c r="AK113" s="86" t="s">
        <v>1373</v>
      </c>
      <c r="AL113" s="87">
        <v>7</v>
      </c>
      <c r="AM113" s="21" t="s">
        <v>1431</v>
      </c>
      <c r="AN113" s="89">
        <v>45</v>
      </c>
      <c r="AO113" s="93">
        <f>(AN113/(660*630))*10^6</f>
        <v>108.22510822510823</v>
      </c>
      <c r="AP113">
        <f>(AO113/$AV$2)</f>
        <v>27.056277056277057</v>
      </c>
      <c r="AR113" s="86" t="s">
        <v>1373</v>
      </c>
      <c r="AS113" s="87">
        <v>7</v>
      </c>
      <c r="AT113" s="21" t="s">
        <v>1431</v>
      </c>
      <c r="AU113" s="95">
        <f>IF(AP113&gt;1,(AP113-1)*$AX$2,0)</f>
        <v>260.5627705627706</v>
      </c>
      <c r="AZ113" s="98" t="s">
        <v>1739</v>
      </c>
      <c r="BA113" s="21" t="s">
        <v>1431</v>
      </c>
    </row>
    <row r="114" spans="1:53" ht="14.2" customHeight="1" x14ac:dyDescent="0.45">
      <c r="A114" s="7" t="s">
        <v>413</v>
      </c>
      <c r="B114" s="5">
        <v>45164</v>
      </c>
      <c r="C114" s="6" t="s">
        <v>548</v>
      </c>
      <c r="D114" s="6" t="s">
        <v>547</v>
      </c>
      <c r="E114" s="8">
        <v>200</v>
      </c>
      <c r="F114" s="6" t="s">
        <v>649</v>
      </c>
      <c r="H114" s="6" t="s">
        <v>212</v>
      </c>
      <c r="I114" s="6" t="s">
        <v>1296</v>
      </c>
      <c r="J114" s="6" t="s">
        <v>1297</v>
      </c>
      <c r="P114" s="4" t="s">
        <v>1272</v>
      </c>
      <c r="S114" s="74"/>
      <c r="AA114" s="74"/>
      <c r="AK114" s="86"/>
      <c r="AL114" s="86"/>
      <c r="AM114" s="21"/>
      <c r="AR114" s="86"/>
      <c r="AS114" s="86"/>
      <c r="AT114" s="21"/>
      <c r="BA114" s="21"/>
    </row>
    <row r="115" spans="1:53" ht="14.2" customHeight="1" x14ac:dyDescent="0.5">
      <c r="A115" s="7" t="s">
        <v>414</v>
      </c>
      <c r="B115" s="5">
        <v>45164</v>
      </c>
      <c r="C115" s="6" t="s">
        <v>548</v>
      </c>
      <c r="D115" s="6" t="s">
        <v>547</v>
      </c>
      <c r="E115" s="6" t="s">
        <v>333</v>
      </c>
      <c r="F115" s="6" t="s">
        <v>649</v>
      </c>
      <c r="H115" s="6" t="s">
        <v>212</v>
      </c>
      <c r="I115" s="6" t="s">
        <v>1296</v>
      </c>
      <c r="J115" s="6" t="s">
        <v>1297</v>
      </c>
      <c r="O115" s="98" t="str">
        <f t="shared" ref="O115" si="110">_xlfn.CONCAT(C115&amp;"-"&amp;F115&amp;"-"&amp;E115&amp;"-16S")</f>
        <v>PS138_113-1-CTD-200-16S</v>
      </c>
      <c r="P115" s="4" t="s">
        <v>552</v>
      </c>
      <c r="R115" s="21" t="s">
        <v>1432</v>
      </c>
      <c r="S115" s="74">
        <v>24</v>
      </c>
      <c r="T115" s="4">
        <f>S115/$AD$2</f>
        <v>4.8</v>
      </c>
      <c r="U115" s="4">
        <f>$AH$2-V115</f>
        <v>7.9166666666666661</v>
      </c>
      <c r="V115" s="4">
        <f>IF(T115&gt;=1,$AH$2/T115,$AH$2)</f>
        <v>2.0833333333333335</v>
      </c>
      <c r="X115" s="87" t="s">
        <v>1367</v>
      </c>
      <c r="Y115" s="86">
        <v>8</v>
      </c>
      <c r="Z115" s="21" t="s">
        <v>1432</v>
      </c>
      <c r="AA115" s="74">
        <v>24</v>
      </c>
      <c r="AB115" s="21">
        <f>IF(T115&gt;1,(T115-1)*$AF$2,0)</f>
        <v>19</v>
      </c>
      <c r="AC115" s="4">
        <f t="shared" ref="AC115" si="111">AB115+$AF$2</f>
        <v>24</v>
      </c>
      <c r="AK115" s="87" t="s">
        <v>1367</v>
      </c>
      <c r="AL115" s="86">
        <v>8</v>
      </c>
      <c r="AM115" s="21" t="s">
        <v>1432</v>
      </c>
      <c r="AN115" s="89">
        <v>54</v>
      </c>
      <c r="AO115" s="93">
        <f>(AN115/(660*630))*10^6</f>
        <v>129.87012987012986</v>
      </c>
      <c r="AP115">
        <f>(AO115/$AV$2)</f>
        <v>32.467532467532465</v>
      </c>
      <c r="AR115" s="87" t="s">
        <v>1367</v>
      </c>
      <c r="AS115" s="86">
        <v>8</v>
      </c>
      <c r="AT115" s="21" t="s">
        <v>1432</v>
      </c>
      <c r="AU115" s="95">
        <f>IF(AP115&gt;1,(AP115-1)*$AX$2,0)</f>
        <v>314.67532467532465</v>
      </c>
      <c r="AZ115" s="98" t="s">
        <v>1740</v>
      </c>
      <c r="BA115" s="21" t="s">
        <v>1432</v>
      </c>
    </row>
    <row r="116" spans="1:53" ht="14.2" customHeight="1" x14ac:dyDescent="0.45">
      <c r="A116" s="7" t="s">
        <v>415</v>
      </c>
      <c r="B116" s="5">
        <v>45164</v>
      </c>
      <c r="C116" s="6" t="s">
        <v>548</v>
      </c>
      <c r="D116" s="6" t="s">
        <v>547</v>
      </c>
      <c r="E116" s="6" t="s">
        <v>211</v>
      </c>
      <c r="F116" s="6" t="s">
        <v>649</v>
      </c>
      <c r="H116" s="6" t="s">
        <v>212</v>
      </c>
      <c r="I116" s="6" t="s">
        <v>1296</v>
      </c>
      <c r="J116" s="6" t="s">
        <v>1297</v>
      </c>
      <c r="P116" s="4" t="s">
        <v>1272</v>
      </c>
      <c r="S116" s="74"/>
      <c r="AA116" s="74"/>
      <c r="AK116" s="86"/>
      <c r="AL116" s="86"/>
      <c r="AM116" s="21"/>
      <c r="AR116" s="86"/>
      <c r="AS116" s="86"/>
      <c r="AT116" s="21"/>
      <c r="BA116" s="21"/>
    </row>
    <row r="117" spans="1:53" ht="14.2" customHeight="1" x14ac:dyDescent="0.45">
      <c r="A117" s="7" t="s">
        <v>416</v>
      </c>
      <c r="B117" s="5">
        <v>45164</v>
      </c>
      <c r="C117" s="6" t="s">
        <v>548</v>
      </c>
      <c r="D117" s="6" t="s">
        <v>547</v>
      </c>
      <c r="E117" s="6" t="s">
        <v>211</v>
      </c>
      <c r="F117" s="6" t="s">
        <v>649</v>
      </c>
      <c r="H117" s="6" t="s">
        <v>212</v>
      </c>
      <c r="I117" s="6" t="s">
        <v>1296</v>
      </c>
      <c r="J117" s="6" t="s">
        <v>1297</v>
      </c>
      <c r="O117" s="98" t="str">
        <f t="shared" ref="O117" si="112">_xlfn.CONCAT(C117&amp;"-"&amp;F117&amp;"-"&amp;E117&amp;"-16S")</f>
        <v>PS138_113-1-CTD-100-16S</v>
      </c>
      <c r="P117" s="4" t="s">
        <v>552</v>
      </c>
      <c r="R117" s="21" t="s">
        <v>1433</v>
      </c>
      <c r="S117" s="74">
        <v>25</v>
      </c>
      <c r="T117" s="4">
        <f>S117/$AD$2</f>
        <v>5</v>
      </c>
      <c r="U117" s="4">
        <f>$AH$2-V117</f>
        <v>8</v>
      </c>
      <c r="V117" s="4">
        <f>IF(T117&gt;=1,$AH$2/T117,$AH$2)</f>
        <v>2</v>
      </c>
      <c r="X117" s="86" t="s">
        <v>1368</v>
      </c>
      <c r="Y117" s="86">
        <v>8</v>
      </c>
      <c r="Z117" s="21" t="s">
        <v>1433</v>
      </c>
      <c r="AA117" s="74">
        <v>25</v>
      </c>
      <c r="AB117" s="21">
        <f>IF(T117&gt;1,(T117-1)*$AF$2,0)</f>
        <v>20</v>
      </c>
      <c r="AC117" s="4">
        <f t="shared" ref="AC117" si="113">AB117+$AF$2</f>
        <v>25</v>
      </c>
      <c r="AK117" s="86" t="s">
        <v>1368</v>
      </c>
      <c r="AL117" s="86">
        <v>8</v>
      </c>
      <c r="AM117" s="21" t="s">
        <v>1433</v>
      </c>
      <c r="AN117" s="89">
        <v>71</v>
      </c>
      <c r="AO117" s="93">
        <f>(AN117/(660*630))*10^6</f>
        <v>170.75517075517075</v>
      </c>
      <c r="AP117">
        <f>(AO117/$AV$2)</f>
        <v>42.688792688792688</v>
      </c>
      <c r="AR117" s="86" t="s">
        <v>1368</v>
      </c>
      <c r="AS117" s="86">
        <v>8</v>
      </c>
      <c r="AT117" s="21" t="s">
        <v>1433</v>
      </c>
      <c r="AU117" s="95">
        <f>IF(AP117&gt;1,(AP117-1)*$AX$2,0)</f>
        <v>416.88792688792688</v>
      </c>
      <c r="AZ117" s="98" t="s">
        <v>1741</v>
      </c>
      <c r="BA117" s="21" t="s">
        <v>1433</v>
      </c>
    </row>
    <row r="118" spans="1:53" ht="14.2" customHeight="1" x14ac:dyDescent="0.45">
      <c r="A118" s="7" t="s">
        <v>417</v>
      </c>
      <c r="B118" s="5">
        <v>45164</v>
      </c>
      <c r="C118" s="6" t="s">
        <v>548</v>
      </c>
      <c r="D118" s="6" t="s">
        <v>547</v>
      </c>
      <c r="E118" s="6" t="s">
        <v>213</v>
      </c>
      <c r="F118" s="6" t="s">
        <v>649</v>
      </c>
      <c r="G118" s="6"/>
      <c r="H118" s="6" t="s">
        <v>212</v>
      </c>
      <c r="I118" s="6" t="s">
        <v>1296</v>
      </c>
      <c r="J118" s="6" t="s">
        <v>1297</v>
      </c>
      <c r="P118" s="4" t="s">
        <v>1272</v>
      </c>
      <c r="S118" s="74"/>
      <c r="AA118" s="74"/>
      <c r="AK118" s="86"/>
      <c r="AL118" s="86"/>
      <c r="AM118" s="21"/>
      <c r="AR118" s="86"/>
      <c r="AS118" s="86"/>
      <c r="AT118" s="21"/>
      <c r="BA118" s="21"/>
    </row>
    <row r="119" spans="1:53" ht="14.2" customHeight="1" x14ac:dyDescent="0.45">
      <c r="A119" s="7" t="s">
        <v>418</v>
      </c>
      <c r="B119" s="5">
        <v>45164</v>
      </c>
      <c r="C119" s="6" t="s">
        <v>548</v>
      </c>
      <c r="D119" s="6" t="s">
        <v>547</v>
      </c>
      <c r="E119" s="6" t="s">
        <v>213</v>
      </c>
      <c r="F119" s="6" t="s">
        <v>649</v>
      </c>
      <c r="G119" s="6"/>
      <c r="H119" s="6" t="s">
        <v>212</v>
      </c>
      <c r="I119" s="6" t="s">
        <v>1296</v>
      </c>
      <c r="J119" s="6" t="s">
        <v>1297</v>
      </c>
      <c r="O119" s="98" t="str">
        <f t="shared" ref="O119" si="114">_xlfn.CONCAT(C119&amp;"-"&amp;F119&amp;"-"&amp;E119&amp;"-16S")</f>
        <v>PS138_113-1-CTD-50-16S</v>
      </c>
      <c r="P119" s="4" t="s">
        <v>552</v>
      </c>
      <c r="R119" s="21" t="s">
        <v>1434</v>
      </c>
      <c r="S119" s="74">
        <v>39</v>
      </c>
      <c r="T119" s="4">
        <f>S119/$AD$2</f>
        <v>7.8</v>
      </c>
      <c r="U119" s="4">
        <f>$AH$2-V119</f>
        <v>8.7179487179487172</v>
      </c>
      <c r="V119" s="4">
        <f>IF(T119&gt;=1,$AH$2/T119,$AH$2)</f>
        <v>1.2820512820512822</v>
      </c>
      <c r="X119" s="86" t="s">
        <v>1369</v>
      </c>
      <c r="Y119" s="86">
        <v>8</v>
      </c>
      <c r="Z119" s="21" t="s">
        <v>1434</v>
      </c>
      <c r="AA119" s="74">
        <v>39</v>
      </c>
      <c r="AB119" s="21">
        <f>IF(T119&gt;1,(T119-1)*$AF$2,0)</f>
        <v>34</v>
      </c>
      <c r="AC119" s="4">
        <f t="shared" ref="AC119" si="115">AB119+$AF$2</f>
        <v>39</v>
      </c>
      <c r="AK119" s="86" t="s">
        <v>1369</v>
      </c>
      <c r="AL119" s="86">
        <v>8</v>
      </c>
      <c r="AM119" s="21" t="s">
        <v>1434</v>
      </c>
      <c r="AN119" s="89">
        <v>60</v>
      </c>
      <c r="AO119" s="93">
        <f>(AN119/(660*630))*10^6</f>
        <v>144.3001443001443</v>
      </c>
      <c r="AP119">
        <f>(AO119/$AV$2)</f>
        <v>36.075036075036074</v>
      </c>
      <c r="AR119" s="86" t="s">
        <v>1369</v>
      </c>
      <c r="AS119" s="86">
        <v>8</v>
      </c>
      <c r="AT119" s="21" t="s">
        <v>1434</v>
      </c>
      <c r="AU119" s="95">
        <f>IF(AP119&gt;1,(AP119-1)*$AX$2,0)</f>
        <v>350.75036075036076</v>
      </c>
      <c r="AZ119" s="98" t="s">
        <v>1742</v>
      </c>
      <c r="BA119" s="21" t="s">
        <v>1434</v>
      </c>
    </row>
    <row r="120" spans="1:53" ht="14.2" customHeight="1" x14ac:dyDescent="0.45">
      <c r="A120" s="7" t="s">
        <v>419</v>
      </c>
      <c r="B120" s="5">
        <v>45164</v>
      </c>
      <c r="C120" s="6" t="s">
        <v>548</v>
      </c>
      <c r="D120" s="6" t="s">
        <v>547</v>
      </c>
      <c r="E120" s="6" t="s">
        <v>214</v>
      </c>
      <c r="F120" s="6" t="s">
        <v>649</v>
      </c>
      <c r="G120" s="6"/>
      <c r="H120" s="6" t="s">
        <v>212</v>
      </c>
      <c r="I120" s="6" t="s">
        <v>1296</v>
      </c>
      <c r="J120" s="6" t="s">
        <v>1297</v>
      </c>
      <c r="P120" s="4" t="s">
        <v>1272</v>
      </c>
      <c r="S120" s="74"/>
      <c r="AA120" s="74"/>
      <c r="AK120" s="86"/>
      <c r="AL120" s="86"/>
      <c r="AM120" s="21"/>
      <c r="AR120" s="86"/>
      <c r="AS120" s="86"/>
      <c r="AT120" s="21"/>
      <c r="BA120" s="21"/>
    </row>
    <row r="121" spans="1:53" ht="14.2" customHeight="1" x14ac:dyDescent="0.45">
      <c r="A121" s="7" t="s">
        <v>420</v>
      </c>
      <c r="B121" s="5">
        <v>45164</v>
      </c>
      <c r="C121" s="6" t="s">
        <v>548</v>
      </c>
      <c r="D121" s="6" t="s">
        <v>547</v>
      </c>
      <c r="E121" s="6" t="s">
        <v>214</v>
      </c>
      <c r="F121" s="6" t="s">
        <v>649</v>
      </c>
      <c r="G121" s="6"/>
      <c r="H121" s="6" t="s">
        <v>212</v>
      </c>
      <c r="I121" s="6" t="s">
        <v>1296</v>
      </c>
      <c r="J121" s="6" t="s">
        <v>1297</v>
      </c>
      <c r="O121" s="98" t="str">
        <f t="shared" ref="O121" si="116">_xlfn.CONCAT(C121&amp;"-"&amp;F121&amp;"-"&amp;E121&amp;"-16S")</f>
        <v>PS138_113-1-CTD-25-16S</v>
      </c>
      <c r="P121" s="4" t="s">
        <v>552</v>
      </c>
      <c r="R121" s="21" t="s">
        <v>1435</v>
      </c>
      <c r="S121" s="74">
        <v>120</v>
      </c>
      <c r="T121" s="4">
        <f>S121/$AD$2</f>
        <v>24</v>
      </c>
      <c r="U121" s="4">
        <f>$AH$2-V121</f>
        <v>9.5833333333333339</v>
      </c>
      <c r="V121" s="4">
        <f>IF(T121&gt;=1,$AH$2/T121,$AH$2)</f>
        <v>0.41666666666666669</v>
      </c>
      <c r="X121" s="86" t="s">
        <v>1370</v>
      </c>
      <c r="Y121" s="86">
        <v>8</v>
      </c>
      <c r="Z121" s="21" t="s">
        <v>1435</v>
      </c>
      <c r="AA121" s="74">
        <v>120</v>
      </c>
      <c r="AB121" s="21">
        <f>IF(T121&gt;1,(T121-1)*$AF$2,0)</f>
        <v>115</v>
      </c>
      <c r="AC121" s="4">
        <f t="shared" ref="AC121" si="117">AB121+$AF$2</f>
        <v>120</v>
      </c>
      <c r="AK121" s="86" t="s">
        <v>1370</v>
      </c>
      <c r="AL121" s="86">
        <v>8</v>
      </c>
      <c r="AM121" s="21" t="s">
        <v>1435</v>
      </c>
      <c r="AN121" s="89">
        <v>55</v>
      </c>
      <c r="AO121" s="93">
        <f>(AN121/(660*630))*10^6</f>
        <v>132.27513227513228</v>
      </c>
      <c r="AP121">
        <f>(AO121/$AV$2)</f>
        <v>33.06878306878307</v>
      </c>
      <c r="AR121" s="86" t="s">
        <v>1370</v>
      </c>
      <c r="AS121" s="86">
        <v>8</v>
      </c>
      <c r="AT121" s="21" t="s">
        <v>1435</v>
      </c>
      <c r="AU121" s="95">
        <f>IF(AP121&gt;1,(AP121-1)*$AX$2,0)</f>
        <v>320.68783068783068</v>
      </c>
      <c r="AZ121" s="98" t="s">
        <v>1743</v>
      </c>
      <c r="BA121" s="21" t="s">
        <v>1435</v>
      </c>
    </row>
    <row r="122" spans="1:53" ht="14.2" customHeight="1" x14ac:dyDescent="0.45">
      <c r="A122" s="7" t="s">
        <v>421</v>
      </c>
      <c r="B122" s="5">
        <v>45164</v>
      </c>
      <c r="C122" s="6" t="s">
        <v>548</v>
      </c>
      <c r="D122" s="6" t="s">
        <v>547</v>
      </c>
      <c r="E122" s="6" t="s">
        <v>328</v>
      </c>
      <c r="F122" s="6" t="s">
        <v>649</v>
      </c>
      <c r="G122" s="6"/>
      <c r="H122" s="6" t="s">
        <v>212</v>
      </c>
      <c r="I122" s="6" t="s">
        <v>1296</v>
      </c>
      <c r="J122" s="6" t="s">
        <v>1297</v>
      </c>
      <c r="P122" s="4" t="s">
        <v>1272</v>
      </c>
      <c r="S122" s="74"/>
      <c r="AA122" s="74"/>
      <c r="AK122" s="86"/>
      <c r="AL122" s="86"/>
      <c r="AM122" s="21"/>
      <c r="AR122" s="86"/>
      <c r="AS122" s="86"/>
      <c r="AT122" s="21"/>
      <c r="BA122" s="21"/>
    </row>
    <row r="123" spans="1:53" ht="14.2" customHeight="1" x14ac:dyDescent="0.45">
      <c r="A123" s="7" t="s">
        <v>422</v>
      </c>
      <c r="B123" s="5">
        <v>45164</v>
      </c>
      <c r="C123" s="6" t="s">
        <v>548</v>
      </c>
      <c r="D123" s="6" t="s">
        <v>547</v>
      </c>
      <c r="E123" s="6" t="s">
        <v>328</v>
      </c>
      <c r="F123" s="6" t="s">
        <v>649</v>
      </c>
      <c r="G123" s="6"/>
      <c r="H123" s="6" t="s">
        <v>212</v>
      </c>
      <c r="I123" s="6" t="s">
        <v>1296</v>
      </c>
      <c r="J123" s="6" t="s">
        <v>1297</v>
      </c>
      <c r="O123" s="98" t="str">
        <f t="shared" ref="O123" si="118">_xlfn.CONCAT(C123&amp;"-"&amp;F123&amp;"-"&amp;E123&amp;"-16S")</f>
        <v>PS138_113-1-CTD-10-16S</v>
      </c>
      <c r="P123" s="4" t="s">
        <v>552</v>
      </c>
      <c r="Q123" s="129" t="s">
        <v>1436</v>
      </c>
      <c r="R123" s="21" t="s">
        <v>1436</v>
      </c>
      <c r="S123" s="74">
        <v>146</v>
      </c>
      <c r="T123" s="4">
        <f>S123/$AD$2</f>
        <v>29.2</v>
      </c>
      <c r="U123" s="4">
        <f>$AH$2-V123</f>
        <v>9.6575342465753433</v>
      </c>
      <c r="V123" s="4">
        <f>IF(T123&gt;=1,$AH$2/T123,$AH$2)</f>
        <v>0.34246575342465752</v>
      </c>
      <c r="X123" s="86" t="s">
        <v>1138</v>
      </c>
      <c r="Y123" s="86">
        <v>8</v>
      </c>
      <c r="Z123" s="21" t="s">
        <v>1436</v>
      </c>
      <c r="AA123" s="74">
        <v>146</v>
      </c>
      <c r="AB123" s="21">
        <f>IF(T123&gt;1,(T123-1)*$AF$2,0)</f>
        <v>141</v>
      </c>
      <c r="AC123" s="4">
        <f t="shared" ref="AC123" si="119">AB123+$AF$2</f>
        <v>146</v>
      </c>
      <c r="AK123" s="86" t="s">
        <v>1138</v>
      </c>
      <c r="AL123" s="86">
        <v>8</v>
      </c>
      <c r="AM123" s="21" t="s">
        <v>1436</v>
      </c>
      <c r="AN123" s="89">
        <v>50</v>
      </c>
      <c r="AO123" s="93">
        <f>(AN123/(660*630))*10^6</f>
        <v>120.25012025012026</v>
      </c>
      <c r="AP123">
        <f>(AO123/$AV$2)</f>
        <v>30.062530062530065</v>
      </c>
      <c r="AR123" s="86" t="s">
        <v>1138</v>
      </c>
      <c r="AS123" s="86">
        <v>8</v>
      </c>
      <c r="AT123" s="21" t="s">
        <v>1436</v>
      </c>
      <c r="AU123" s="95">
        <f>IF(AP123&gt;1,(AP123-1)*$AX$2,0)</f>
        <v>290.62530062530067</v>
      </c>
      <c r="AZ123" s="98" t="s">
        <v>1744</v>
      </c>
      <c r="BA123" s="21" t="s">
        <v>1436</v>
      </c>
    </row>
    <row r="124" spans="1:53" ht="14.2" customHeight="1" x14ac:dyDescent="0.45">
      <c r="A124" s="7" t="s">
        <v>423</v>
      </c>
      <c r="B124" s="5">
        <v>45164</v>
      </c>
      <c r="C124" s="6" t="s">
        <v>548</v>
      </c>
      <c r="D124" s="6" t="s">
        <v>547</v>
      </c>
      <c r="E124" s="6" t="s">
        <v>215</v>
      </c>
      <c r="F124" s="6" t="s">
        <v>649</v>
      </c>
      <c r="G124" s="6"/>
      <c r="H124" s="6" t="s">
        <v>212</v>
      </c>
      <c r="I124" s="6" t="s">
        <v>1296</v>
      </c>
      <c r="J124" s="6" t="s">
        <v>1297</v>
      </c>
      <c r="P124" s="4" t="s">
        <v>1272</v>
      </c>
      <c r="Q124" s="117"/>
      <c r="S124" s="74"/>
      <c r="AA124" s="74"/>
      <c r="AK124" s="86"/>
      <c r="AL124" s="86"/>
      <c r="AM124" s="21"/>
      <c r="AR124" s="86"/>
      <c r="AS124" s="86"/>
      <c r="AT124" s="21"/>
      <c r="BA124" s="21"/>
    </row>
    <row r="125" spans="1:53" ht="14.2" customHeight="1" x14ac:dyDescent="0.45">
      <c r="A125" s="7" t="s">
        <v>424</v>
      </c>
      <c r="B125" s="5">
        <v>45164</v>
      </c>
      <c r="C125" s="6" t="s">
        <v>548</v>
      </c>
      <c r="D125" s="6" t="s">
        <v>547</v>
      </c>
      <c r="E125" s="6" t="s">
        <v>215</v>
      </c>
      <c r="F125" s="6" t="s">
        <v>649</v>
      </c>
      <c r="G125" s="6"/>
      <c r="H125" s="6" t="s">
        <v>212</v>
      </c>
      <c r="I125" s="6" t="s">
        <v>1296</v>
      </c>
      <c r="J125" s="6" t="s">
        <v>1297</v>
      </c>
      <c r="O125" s="98" t="str">
        <f t="shared" ref="O125" si="120">_xlfn.CONCAT(C125&amp;"-"&amp;F125&amp;"-"&amp;E125&amp;"-16S")</f>
        <v>PS138_113-1-CTD-2-16S</v>
      </c>
      <c r="P125" s="4" t="s">
        <v>552</v>
      </c>
      <c r="Q125" s="129" t="s">
        <v>1437</v>
      </c>
      <c r="R125" s="21" t="s">
        <v>1437</v>
      </c>
      <c r="S125" s="74">
        <v>106</v>
      </c>
      <c r="T125" s="4">
        <f>S125/$AD$2</f>
        <v>21.2</v>
      </c>
      <c r="U125" s="4">
        <f>$AH$2-V125</f>
        <v>9.5283018867924536</v>
      </c>
      <c r="V125" s="4">
        <f>IF(T125&gt;=1,$AH$2/T125,$AH$2)</f>
        <v>0.47169811320754718</v>
      </c>
      <c r="X125" s="86" t="s">
        <v>1371</v>
      </c>
      <c r="Y125" s="86">
        <v>8</v>
      </c>
      <c r="Z125" s="21" t="s">
        <v>1437</v>
      </c>
      <c r="AA125" s="74">
        <v>106</v>
      </c>
      <c r="AB125" s="21">
        <f>IF(T125&gt;1,(T125-1)*$AF$2,0)</f>
        <v>101</v>
      </c>
      <c r="AC125" s="4">
        <f t="shared" ref="AC125" si="121">AB125+$AF$2</f>
        <v>106</v>
      </c>
      <c r="AK125" s="86" t="s">
        <v>1371</v>
      </c>
      <c r="AL125" s="86">
        <v>8</v>
      </c>
      <c r="AM125" s="21" t="s">
        <v>1437</v>
      </c>
      <c r="AN125" s="89">
        <v>77</v>
      </c>
      <c r="AO125" s="93">
        <f>(AN125/(660*630))*10^6</f>
        <v>185.18518518518516</v>
      </c>
      <c r="AP125">
        <f>(AO125/$AV$2)</f>
        <v>46.296296296296291</v>
      </c>
      <c r="AR125" s="86" t="s">
        <v>1371</v>
      </c>
      <c r="AS125" s="86">
        <v>8</v>
      </c>
      <c r="AT125" s="21" t="s">
        <v>1437</v>
      </c>
      <c r="AU125" s="95">
        <f>IF(AP125&gt;1,(AP125-1)*$AX$2,0)</f>
        <v>452.96296296296293</v>
      </c>
      <c r="AZ125" s="98" t="s">
        <v>1745</v>
      </c>
      <c r="BA125" s="21" t="s">
        <v>1437</v>
      </c>
    </row>
    <row r="126" spans="1:53" ht="14.2" customHeight="1" x14ac:dyDescent="0.45">
      <c r="A126" s="7" t="s">
        <v>425</v>
      </c>
      <c r="B126" s="5">
        <v>45164</v>
      </c>
      <c r="C126" s="6" t="s">
        <v>549</v>
      </c>
      <c r="D126" s="6" t="s">
        <v>547</v>
      </c>
      <c r="E126" s="8">
        <v>4275</v>
      </c>
      <c r="F126" s="6" t="s">
        <v>649</v>
      </c>
      <c r="G126" s="6" t="s">
        <v>330</v>
      </c>
      <c r="H126" s="6" t="s">
        <v>209</v>
      </c>
      <c r="I126" s="6" t="s">
        <v>1298</v>
      </c>
      <c r="J126" s="6" t="s">
        <v>1299</v>
      </c>
      <c r="P126" s="4" t="s">
        <v>1272</v>
      </c>
      <c r="Q126" s="117"/>
      <c r="S126" s="74"/>
      <c r="AA126" s="74"/>
      <c r="AK126" s="86"/>
      <c r="AL126" s="86"/>
      <c r="AM126" s="21"/>
      <c r="AR126" s="86"/>
      <c r="AS126" s="86"/>
      <c r="AT126" s="21"/>
      <c r="BA126" s="21"/>
    </row>
    <row r="127" spans="1:53" ht="14.2" customHeight="1" x14ac:dyDescent="0.45">
      <c r="A127" s="7" t="s">
        <v>426</v>
      </c>
      <c r="B127" s="5">
        <v>45165</v>
      </c>
      <c r="C127" s="6" t="s">
        <v>549</v>
      </c>
      <c r="D127" s="6" t="s">
        <v>547</v>
      </c>
      <c r="E127" s="6" t="s">
        <v>1253</v>
      </c>
      <c r="F127" s="6" t="s">
        <v>649</v>
      </c>
      <c r="G127" s="6" t="s">
        <v>330</v>
      </c>
      <c r="H127" s="6" t="s">
        <v>209</v>
      </c>
      <c r="I127" s="6" t="s">
        <v>1298</v>
      </c>
      <c r="J127" s="6" t="s">
        <v>1299</v>
      </c>
      <c r="O127" s="98" t="str">
        <f t="shared" ref="O127" si="122">_xlfn.CONCAT(C127&amp;"-"&amp;F127&amp;"-"&amp;E127&amp;"-16S")</f>
        <v>PS138_115-1-CTD-4275-16S</v>
      </c>
      <c r="P127" s="4" t="s">
        <v>552</v>
      </c>
      <c r="Q127" s="129" t="s">
        <v>1438</v>
      </c>
      <c r="R127" s="21" t="s">
        <v>1438</v>
      </c>
      <c r="S127" s="74">
        <v>4.6100000000000003</v>
      </c>
      <c r="T127" s="4">
        <f>S127/$AD$2</f>
        <v>0.92200000000000004</v>
      </c>
      <c r="U127" s="4">
        <f>$AH$2-V127</f>
        <v>0</v>
      </c>
      <c r="V127" s="4">
        <f>IF(T127&gt;=1,$AH$2/T127,$AH$2)</f>
        <v>10</v>
      </c>
      <c r="X127" s="86" t="s">
        <v>1372</v>
      </c>
      <c r="Y127" s="86">
        <v>8</v>
      </c>
      <c r="Z127" s="21" t="s">
        <v>1438</v>
      </c>
      <c r="AA127" s="74">
        <v>4.6100000000000003</v>
      </c>
      <c r="AB127" s="21">
        <f>IF(T127&gt;1,(T127-1)*$AF$2,0)</f>
        <v>0</v>
      </c>
      <c r="AC127" s="4">
        <f t="shared" ref="AC127" si="123">AB127+$AF$2</f>
        <v>5</v>
      </c>
      <c r="AK127" s="86" t="s">
        <v>1372</v>
      </c>
      <c r="AL127" s="86">
        <v>8</v>
      </c>
      <c r="AM127" s="21" t="s">
        <v>1438</v>
      </c>
      <c r="AN127" s="89">
        <v>75</v>
      </c>
      <c r="AO127" s="93">
        <f>(AN127/(660*630))*10^6</f>
        <v>180.37518037518038</v>
      </c>
      <c r="AP127">
        <f>(AO127/$AV$2)</f>
        <v>45.093795093795094</v>
      </c>
      <c r="AR127" s="86" t="s">
        <v>1372</v>
      </c>
      <c r="AS127" s="86">
        <v>8</v>
      </c>
      <c r="AT127" s="21" t="s">
        <v>1438</v>
      </c>
      <c r="AU127" s="95">
        <f>IF(AP127&gt;1,(AP127-1)*$AX$2,0)</f>
        <v>440.93795093795097</v>
      </c>
      <c r="AZ127" s="98" t="s">
        <v>1746</v>
      </c>
      <c r="BA127" s="21" t="s">
        <v>1438</v>
      </c>
    </row>
    <row r="128" spans="1:53" ht="14.2" customHeight="1" x14ac:dyDescent="0.45">
      <c r="A128" s="7" t="s">
        <v>427</v>
      </c>
      <c r="B128" s="5">
        <v>45165</v>
      </c>
      <c r="C128" s="6" t="s">
        <v>549</v>
      </c>
      <c r="D128" s="6" t="s">
        <v>547</v>
      </c>
      <c r="E128" s="6" t="s">
        <v>331</v>
      </c>
      <c r="F128" s="6" t="s">
        <v>649</v>
      </c>
      <c r="H128" s="6" t="s">
        <v>209</v>
      </c>
      <c r="I128" s="6" t="s">
        <v>1298</v>
      </c>
      <c r="J128" s="6" t="s">
        <v>1299</v>
      </c>
      <c r="P128" s="4" t="s">
        <v>1272</v>
      </c>
      <c r="Q128" s="117"/>
      <c r="S128" s="74"/>
      <c r="AA128" s="74"/>
      <c r="AK128" s="86"/>
      <c r="AL128" s="86"/>
      <c r="AM128" s="21"/>
      <c r="AR128" s="86"/>
      <c r="AS128" s="86"/>
      <c r="AT128" s="21"/>
      <c r="BA128" s="21"/>
    </row>
    <row r="129" spans="1:53" ht="14.2" customHeight="1" x14ac:dyDescent="0.45">
      <c r="A129" s="7" t="s">
        <v>428</v>
      </c>
      <c r="B129" s="5">
        <v>45165</v>
      </c>
      <c r="C129" s="6" t="s">
        <v>549</v>
      </c>
      <c r="D129" s="6" t="s">
        <v>547</v>
      </c>
      <c r="E129" s="6" t="s">
        <v>331</v>
      </c>
      <c r="F129" s="6" t="s">
        <v>649</v>
      </c>
      <c r="H129" s="6" t="s">
        <v>209</v>
      </c>
      <c r="I129" s="6" t="s">
        <v>1298</v>
      </c>
      <c r="J129" s="6" t="s">
        <v>1299</v>
      </c>
      <c r="O129" s="98" t="str">
        <f t="shared" ref="O129" si="124">_xlfn.CONCAT(C129&amp;"-"&amp;F129&amp;"-"&amp;E129&amp;"-16S")</f>
        <v>PS138_115-1-CTD-3000-16S</v>
      </c>
      <c r="P129" s="4" t="s">
        <v>552</v>
      </c>
      <c r="Q129" s="129" t="s">
        <v>1439</v>
      </c>
      <c r="R129" s="21" t="s">
        <v>1439</v>
      </c>
      <c r="S129" s="74">
        <v>4.57</v>
      </c>
      <c r="T129" s="4">
        <f>S129/$AD$2</f>
        <v>0.91400000000000003</v>
      </c>
      <c r="U129" s="4">
        <f>$AH$2-V129</f>
        <v>0</v>
      </c>
      <c r="V129" s="4">
        <f>IF(T129&gt;=1,$AH$2/T129,$AH$2)</f>
        <v>10</v>
      </c>
      <c r="X129" s="86" t="s">
        <v>1373</v>
      </c>
      <c r="Y129" s="86">
        <v>8</v>
      </c>
      <c r="Z129" s="21" t="s">
        <v>1439</v>
      </c>
      <c r="AA129" s="74">
        <v>4.57</v>
      </c>
      <c r="AB129" s="21">
        <f>IF(T129&gt;1,(T129-1)*$AF$2,0)</f>
        <v>0</v>
      </c>
      <c r="AC129" s="4">
        <f t="shared" ref="AC129" si="125">AB129+$AF$2</f>
        <v>5</v>
      </c>
      <c r="AK129" s="86" t="s">
        <v>1373</v>
      </c>
      <c r="AL129" s="86">
        <v>8</v>
      </c>
      <c r="AM129" s="21" t="s">
        <v>1439</v>
      </c>
      <c r="AN129" s="89">
        <v>31</v>
      </c>
      <c r="AO129" s="93">
        <f>(AN129/(660*630))*10^6</f>
        <v>74.555074555074555</v>
      </c>
      <c r="AP129">
        <f>(AO129/$AV$2)</f>
        <v>18.638768638768639</v>
      </c>
      <c r="AR129" s="86" t="s">
        <v>1373</v>
      </c>
      <c r="AS129" s="86">
        <v>8</v>
      </c>
      <c r="AT129" s="21" t="s">
        <v>1439</v>
      </c>
      <c r="AU129" s="95">
        <f>IF(AP129&gt;1,(AP129-1)*$AX$2,0)</f>
        <v>176.38768638768639</v>
      </c>
      <c r="AZ129" s="98" t="s">
        <v>1747</v>
      </c>
      <c r="BA129" s="21" t="s">
        <v>1439</v>
      </c>
    </row>
    <row r="130" spans="1:53" ht="14.2" customHeight="1" x14ac:dyDescent="0.45">
      <c r="A130" s="7" t="s">
        <v>429</v>
      </c>
      <c r="B130" s="5">
        <v>45165</v>
      </c>
      <c r="C130" s="6" t="s">
        <v>549</v>
      </c>
      <c r="D130" s="6" t="s">
        <v>547</v>
      </c>
      <c r="E130" s="6" t="s">
        <v>338</v>
      </c>
      <c r="F130" s="6" t="s">
        <v>649</v>
      </c>
      <c r="H130" s="6" t="s">
        <v>209</v>
      </c>
      <c r="I130" s="6" t="s">
        <v>1298</v>
      </c>
      <c r="J130" s="6" t="s">
        <v>1299</v>
      </c>
      <c r="P130" s="4" t="s">
        <v>1272</v>
      </c>
      <c r="S130" s="74"/>
      <c r="AA130" s="74"/>
      <c r="AK130" s="86"/>
      <c r="AL130" s="86"/>
      <c r="AM130" s="21"/>
      <c r="AR130" s="86"/>
      <c r="AS130" s="86"/>
      <c r="AT130" s="21"/>
      <c r="BA130" s="21"/>
    </row>
    <row r="131" spans="1:53" ht="14.2" customHeight="1" x14ac:dyDescent="0.5">
      <c r="A131" s="7" t="s">
        <v>430</v>
      </c>
      <c r="B131" s="5">
        <v>45165</v>
      </c>
      <c r="C131" s="6" t="s">
        <v>549</v>
      </c>
      <c r="D131" s="6" t="s">
        <v>547</v>
      </c>
      <c r="E131" s="6" t="s">
        <v>338</v>
      </c>
      <c r="F131" s="6" t="s">
        <v>649</v>
      </c>
      <c r="H131" s="6" t="s">
        <v>209</v>
      </c>
      <c r="I131" s="6" t="s">
        <v>1298</v>
      </c>
      <c r="J131" s="6" t="s">
        <v>1299</v>
      </c>
      <c r="O131" s="98" t="str">
        <f t="shared" ref="O131" si="126">_xlfn.CONCAT(C131&amp;"-"&amp;F131&amp;"-"&amp;E131&amp;"-16S")</f>
        <v>PS138_115-1-CTD-2000-16S</v>
      </c>
      <c r="P131" s="4" t="s">
        <v>552</v>
      </c>
      <c r="R131" s="21" t="s">
        <v>1440</v>
      </c>
      <c r="S131" s="74">
        <v>7.1</v>
      </c>
      <c r="T131" s="4">
        <f>S131/$AD$2</f>
        <v>1.42</v>
      </c>
      <c r="U131" s="4">
        <f>$AH$2-V131</f>
        <v>2.957746478873239</v>
      </c>
      <c r="V131" s="4">
        <f>IF(T131&gt;=1,$AH$2/T131,$AH$2)</f>
        <v>7.042253521126761</v>
      </c>
      <c r="X131" s="87" t="s">
        <v>1367</v>
      </c>
      <c r="Y131" s="86">
        <v>9</v>
      </c>
      <c r="Z131" s="21" t="s">
        <v>1440</v>
      </c>
      <c r="AA131" s="74">
        <v>7.1</v>
      </c>
      <c r="AB131" s="21">
        <f>IF(T131&gt;1,(T131-1)*$AF$2,0)</f>
        <v>2.0999999999999996</v>
      </c>
      <c r="AC131" s="4">
        <f t="shared" ref="AC131" si="127">AB131+$AF$2</f>
        <v>7.1</v>
      </c>
      <c r="AK131" s="87" t="s">
        <v>1367</v>
      </c>
      <c r="AL131" s="86">
        <v>9</v>
      </c>
      <c r="AM131" s="21" t="s">
        <v>1440</v>
      </c>
      <c r="AN131" s="89">
        <v>71</v>
      </c>
      <c r="AO131" s="93">
        <f>(AN131/(660*630))*10^6</f>
        <v>170.75517075517075</v>
      </c>
      <c r="AP131">
        <f>(AO131/$AV$2)</f>
        <v>42.688792688792688</v>
      </c>
      <c r="AR131" s="87" t="s">
        <v>1367</v>
      </c>
      <c r="AS131" s="86">
        <v>9</v>
      </c>
      <c r="AT131" s="21" t="s">
        <v>1440</v>
      </c>
      <c r="AU131" s="95">
        <f>IF(AP131&gt;1,(AP131-1)*$AX$2,0)</f>
        <v>416.88792688792688</v>
      </c>
      <c r="AZ131" s="98" t="s">
        <v>1748</v>
      </c>
      <c r="BA131" s="21" t="s">
        <v>1440</v>
      </c>
    </row>
    <row r="132" spans="1:53" ht="14.2" customHeight="1" x14ac:dyDescent="0.45">
      <c r="A132" s="7" t="s">
        <v>431</v>
      </c>
      <c r="B132" s="5">
        <v>45165</v>
      </c>
      <c r="C132" s="6" t="s">
        <v>549</v>
      </c>
      <c r="D132" s="6" t="s">
        <v>547</v>
      </c>
      <c r="E132" s="6" t="s">
        <v>332</v>
      </c>
      <c r="F132" s="6" t="s">
        <v>649</v>
      </c>
      <c r="H132" s="6" t="s">
        <v>209</v>
      </c>
      <c r="I132" s="6" t="s">
        <v>1298</v>
      </c>
      <c r="J132" s="6" t="s">
        <v>1299</v>
      </c>
      <c r="P132" s="4" t="s">
        <v>1272</v>
      </c>
      <c r="Q132" s="117"/>
      <c r="S132" s="74"/>
      <c r="AA132" s="74"/>
      <c r="AK132" s="86"/>
      <c r="AL132" s="86"/>
      <c r="AM132" s="21"/>
      <c r="AR132" s="86"/>
      <c r="AS132" s="86"/>
      <c r="AT132" s="21"/>
      <c r="BA132" s="21"/>
    </row>
    <row r="133" spans="1:53" ht="14.2" customHeight="1" x14ac:dyDescent="0.45">
      <c r="A133" s="7" t="s">
        <v>432</v>
      </c>
      <c r="B133" s="5">
        <v>45165</v>
      </c>
      <c r="C133" s="6" t="s">
        <v>549</v>
      </c>
      <c r="D133" s="6" t="s">
        <v>547</v>
      </c>
      <c r="E133" s="6" t="s">
        <v>332</v>
      </c>
      <c r="F133" s="6" t="s">
        <v>649</v>
      </c>
      <c r="H133" s="6" t="s">
        <v>209</v>
      </c>
      <c r="I133" s="6" t="s">
        <v>1298</v>
      </c>
      <c r="J133" s="6" t="s">
        <v>1299</v>
      </c>
      <c r="O133" s="98" t="str">
        <f t="shared" ref="O133" si="128">_xlfn.CONCAT(C133&amp;"-"&amp;F133&amp;"-"&amp;E133&amp;"-16S")</f>
        <v>PS138_115-1-CTD-1500-16S</v>
      </c>
      <c r="P133" s="4" t="s">
        <v>552</v>
      </c>
      <c r="Q133" s="129" t="s">
        <v>1441</v>
      </c>
      <c r="R133" s="21" t="s">
        <v>1441</v>
      </c>
      <c r="S133" s="74">
        <v>9.3000000000000007</v>
      </c>
      <c r="T133" s="4">
        <f>S133/$AD$2</f>
        <v>1.86</v>
      </c>
      <c r="U133" s="4">
        <f>$AH$2-V133</f>
        <v>4.623655913978495</v>
      </c>
      <c r="V133" s="4">
        <f>IF(T133&gt;=1,$AH$2/T133,$AH$2)</f>
        <v>5.376344086021505</v>
      </c>
      <c r="X133" s="86" t="s">
        <v>1368</v>
      </c>
      <c r="Y133" s="86">
        <v>9</v>
      </c>
      <c r="Z133" s="21" t="s">
        <v>1441</v>
      </c>
      <c r="AA133" s="74">
        <v>9.3000000000000007</v>
      </c>
      <c r="AB133" s="21">
        <f>IF(T133&gt;1,(T133-1)*$AF$2,0)</f>
        <v>4.3000000000000007</v>
      </c>
      <c r="AC133" s="4">
        <f t="shared" ref="AC133" si="129">AB133+$AF$2</f>
        <v>9.3000000000000007</v>
      </c>
      <c r="AK133" s="86" t="s">
        <v>1368</v>
      </c>
      <c r="AL133" s="86">
        <v>9</v>
      </c>
      <c r="AM133" s="21" t="s">
        <v>1441</v>
      </c>
      <c r="AN133" s="89">
        <v>108</v>
      </c>
      <c r="AO133" s="93">
        <f>(AN133/(660*630))*10^6</f>
        <v>259.74025974025972</v>
      </c>
      <c r="AP133">
        <f>(AO133/$AV$2)</f>
        <v>64.935064935064929</v>
      </c>
      <c r="AR133" s="86" t="s">
        <v>1368</v>
      </c>
      <c r="AS133" s="86">
        <v>9</v>
      </c>
      <c r="AT133" s="21" t="s">
        <v>1441</v>
      </c>
      <c r="AU133" s="95">
        <f>IF(AP133&gt;1,(AP133-1)*$AX$2,0)</f>
        <v>639.35064935064929</v>
      </c>
      <c r="AZ133" s="98" t="s">
        <v>1749</v>
      </c>
      <c r="BA133" s="21" t="s">
        <v>1441</v>
      </c>
    </row>
    <row r="134" spans="1:53" ht="14.2" customHeight="1" x14ac:dyDescent="0.45">
      <c r="A134" s="7" t="s">
        <v>433</v>
      </c>
      <c r="B134" s="5">
        <v>45165</v>
      </c>
      <c r="C134" s="6" t="s">
        <v>549</v>
      </c>
      <c r="D134" s="6" t="s">
        <v>547</v>
      </c>
      <c r="E134" s="6" t="s">
        <v>210</v>
      </c>
      <c r="F134" s="6" t="s">
        <v>649</v>
      </c>
      <c r="H134" s="6" t="s">
        <v>209</v>
      </c>
      <c r="I134" s="6" t="s">
        <v>1298</v>
      </c>
      <c r="J134" s="6" t="s">
        <v>1299</v>
      </c>
      <c r="P134" s="4" t="s">
        <v>1272</v>
      </c>
      <c r="Q134" s="117"/>
      <c r="S134" s="74"/>
      <c r="AA134" s="74"/>
      <c r="AK134" s="86"/>
      <c r="AL134" s="86"/>
      <c r="AM134" s="21"/>
      <c r="AR134" s="86"/>
      <c r="AS134" s="86"/>
      <c r="AT134" s="21"/>
      <c r="BA134" s="21"/>
    </row>
    <row r="135" spans="1:53" ht="14.2" customHeight="1" x14ac:dyDescent="0.45">
      <c r="A135" s="7" t="s">
        <v>434</v>
      </c>
      <c r="B135" s="5">
        <v>45165</v>
      </c>
      <c r="C135" s="6" t="s">
        <v>549</v>
      </c>
      <c r="D135" s="6" t="s">
        <v>547</v>
      </c>
      <c r="E135" s="6" t="s">
        <v>210</v>
      </c>
      <c r="F135" s="6" t="s">
        <v>649</v>
      </c>
      <c r="H135" s="6" t="s">
        <v>209</v>
      </c>
      <c r="I135" s="6" t="s">
        <v>1298</v>
      </c>
      <c r="J135" s="6" t="s">
        <v>1299</v>
      </c>
      <c r="O135" s="98" t="str">
        <f t="shared" ref="O135" si="130">_xlfn.CONCAT(C135&amp;"-"&amp;F135&amp;"-"&amp;E135&amp;"-16S")</f>
        <v>PS138_115-1-CTD-1000-16S</v>
      </c>
      <c r="P135" s="4" t="s">
        <v>552</v>
      </c>
      <c r="Q135" s="129" t="s">
        <v>1442</v>
      </c>
      <c r="R135" s="21" t="s">
        <v>1442</v>
      </c>
      <c r="S135" s="74">
        <v>16</v>
      </c>
      <c r="T135" s="4">
        <f>S135/$AD$2</f>
        <v>3.2</v>
      </c>
      <c r="U135" s="4">
        <f>$AH$2-V135</f>
        <v>6.875</v>
      </c>
      <c r="V135" s="4">
        <f>IF(T135&gt;=1,$AH$2/T135,$AH$2)</f>
        <v>3.125</v>
      </c>
      <c r="X135" s="86" t="s">
        <v>1369</v>
      </c>
      <c r="Y135" s="86">
        <v>9</v>
      </c>
      <c r="Z135" s="21" t="s">
        <v>1442</v>
      </c>
      <c r="AA135" s="74">
        <v>16</v>
      </c>
      <c r="AB135" s="21">
        <f>IF(T135&gt;1,(T135-1)*$AF$2,0)</f>
        <v>11</v>
      </c>
      <c r="AC135" s="4">
        <f t="shared" ref="AC135" si="131">AB135+$AF$2</f>
        <v>16</v>
      </c>
      <c r="AK135" s="86" t="s">
        <v>1369</v>
      </c>
      <c r="AL135" s="86">
        <v>9</v>
      </c>
      <c r="AM135" s="21" t="s">
        <v>1442</v>
      </c>
      <c r="AN135" s="89">
        <v>110</v>
      </c>
      <c r="AO135" s="93">
        <f>(AN135/(660*630))*10^6</f>
        <v>264.55026455026456</v>
      </c>
      <c r="AP135">
        <f>(AO135/$AV$2)</f>
        <v>66.137566137566139</v>
      </c>
      <c r="AR135" s="86" t="s">
        <v>1369</v>
      </c>
      <c r="AS135" s="86">
        <v>9</v>
      </c>
      <c r="AT135" s="21" t="s">
        <v>1442</v>
      </c>
      <c r="AU135" s="95">
        <f>IF(AP135&gt;1,(AP135-1)*$AX$2,0)</f>
        <v>651.37566137566137</v>
      </c>
      <c r="AZ135" s="98" t="s">
        <v>1750</v>
      </c>
      <c r="BA135" s="21" t="s">
        <v>1442</v>
      </c>
    </row>
    <row r="136" spans="1:53" ht="14.2" customHeight="1" x14ac:dyDescent="0.45">
      <c r="A136" s="7" t="s">
        <v>435</v>
      </c>
      <c r="B136" s="5">
        <v>45165</v>
      </c>
      <c r="C136" s="6" t="s">
        <v>549</v>
      </c>
      <c r="D136" s="6" t="s">
        <v>547</v>
      </c>
      <c r="E136" s="6" t="s">
        <v>201</v>
      </c>
      <c r="F136" s="6" t="s">
        <v>649</v>
      </c>
      <c r="H136" s="6" t="s">
        <v>209</v>
      </c>
      <c r="I136" s="6" t="s">
        <v>1298</v>
      </c>
      <c r="J136" s="6" t="s">
        <v>1299</v>
      </c>
      <c r="P136" s="4" t="s">
        <v>1272</v>
      </c>
      <c r="Q136" s="117"/>
      <c r="S136" s="74"/>
      <c r="AA136" s="74"/>
      <c r="AK136" s="86"/>
      <c r="AL136" s="86"/>
      <c r="AM136" s="21"/>
      <c r="AR136" s="86"/>
      <c r="AS136" s="86"/>
      <c r="AT136" s="21"/>
      <c r="BA136" s="21"/>
    </row>
    <row r="137" spans="1:53" ht="14.2" customHeight="1" x14ac:dyDescent="0.45">
      <c r="A137" s="7" t="s">
        <v>436</v>
      </c>
      <c r="B137" s="5">
        <v>45165</v>
      </c>
      <c r="C137" s="6" t="s">
        <v>549</v>
      </c>
      <c r="D137" s="6" t="s">
        <v>547</v>
      </c>
      <c r="E137" s="6" t="s">
        <v>201</v>
      </c>
      <c r="F137" s="6" t="s">
        <v>649</v>
      </c>
      <c r="H137" s="6" t="s">
        <v>209</v>
      </c>
      <c r="I137" s="6" t="s">
        <v>1298</v>
      </c>
      <c r="J137" s="6" t="s">
        <v>1299</v>
      </c>
      <c r="O137" s="98" t="str">
        <f t="shared" ref="O137" si="132">_xlfn.CONCAT(C137&amp;"-"&amp;F137&amp;"-"&amp;E137&amp;"-16S")</f>
        <v>PS138_115-1-CTD-500-16S</v>
      </c>
      <c r="P137" s="4" t="s">
        <v>552</v>
      </c>
      <c r="Q137" s="129" t="s">
        <v>1443</v>
      </c>
      <c r="R137" s="21" t="s">
        <v>1443</v>
      </c>
      <c r="S137" s="74">
        <v>14</v>
      </c>
      <c r="T137" s="4">
        <f>S137/$AD$2</f>
        <v>2.8</v>
      </c>
      <c r="U137" s="4">
        <f>$AH$2-V137</f>
        <v>6.4285714285714288</v>
      </c>
      <c r="V137" s="4">
        <f>IF(T137&gt;=1,$AH$2/T137,$AH$2)</f>
        <v>3.5714285714285716</v>
      </c>
      <c r="X137" s="86" t="s">
        <v>1370</v>
      </c>
      <c r="Y137" s="86">
        <v>9</v>
      </c>
      <c r="Z137" s="21" t="s">
        <v>1443</v>
      </c>
      <c r="AA137" s="74">
        <v>14</v>
      </c>
      <c r="AB137" s="21">
        <f>IF(T137&gt;1,(T137-1)*$AF$2,0)</f>
        <v>9</v>
      </c>
      <c r="AC137" s="4">
        <f t="shared" ref="AC137" si="133">AB137+$AF$2</f>
        <v>14</v>
      </c>
      <c r="AK137" s="86" t="s">
        <v>1370</v>
      </c>
      <c r="AL137" s="86">
        <v>9</v>
      </c>
      <c r="AM137" s="21" t="s">
        <v>1443</v>
      </c>
      <c r="AN137" s="89">
        <v>56</v>
      </c>
      <c r="AO137" s="93">
        <f>(AN137/(660*630))*10^6</f>
        <v>134.68013468013467</v>
      </c>
      <c r="AP137">
        <f>(AO137/$AV$2)</f>
        <v>33.670033670033668</v>
      </c>
      <c r="AR137" s="86" t="s">
        <v>1370</v>
      </c>
      <c r="AS137" s="86">
        <v>9</v>
      </c>
      <c r="AT137" s="21" t="s">
        <v>1443</v>
      </c>
      <c r="AU137" s="95">
        <f>IF(AP137&gt;1,(AP137-1)*$AX$2,0)</f>
        <v>326.70033670033666</v>
      </c>
      <c r="AZ137" s="98" t="s">
        <v>1751</v>
      </c>
      <c r="BA137" s="21" t="s">
        <v>1443</v>
      </c>
    </row>
    <row r="138" spans="1:53" ht="14.2" customHeight="1" x14ac:dyDescent="0.45">
      <c r="A138" s="7" t="s">
        <v>437</v>
      </c>
      <c r="B138" s="5">
        <v>45165</v>
      </c>
      <c r="C138" s="6" t="s">
        <v>549</v>
      </c>
      <c r="D138" s="6" t="s">
        <v>547</v>
      </c>
      <c r="E138" s="6" t="s">
        <v>645</v>
      </c>
      <c r="F138" s="6" t="s">
        <v>649</v>
      </c>
      <c r="G138" s="6" t="s">
        <v>445</v>
      </c>
      <c r="H138" s="6" t="s">
        <v>212</v>
      </c>
      <c r="I138" s="6" t="s">
        <v>1298</v>
      </c>
      <c r="J138" s="6" t="s">
        <v>1299</v>
      </c>
      <c r="P138" s="4" t="s">
        <v>1272</v>
      </c>
      <c r="S138" s="74"/>
      <c r="AA138" s="74"/>
      <c r="AK138" s="86"/>
      <c r="AL138" s="86"/>
      <c r="AM138" s="21"/>
      <c r="AR138" s="86"/>
      <c r="AS138" s="86"/>
      <c r="AT138" s="21"/>
      <c r="BA138" s="21"/>
    </row>
    <row r="139" spans="1:53" ht="14.2" customHeight="1" x14ac:dyDescent="0.45">
      <c r="A139" s="7" t="s">
        <v>438</v>
      </c>
      <c r="B139" s="5">
        <v>45165</v>
      </c>
      <c r="C139" s="6" t="s">
        <v>549</v>
      </c>
      <c r="D139" s="6" t="s">
        <v>547</v>
      </c>
      <c r="E139" s="6" t="s">
        <v>645</v>
      </c>
      <c r="F139" s="6" t="s">
        <v>649</v>
      </c>
      <c r="G139" s="6" t="s">
        <v>445</v>
      </c>
      <c r="H139" s="6" t="s">
        <v>212</v>
      </c>
      <c r="I139" s="6" t="s">
        <v>1298</v>
      </c>
      <c r="J139" s="6" t="s">
        <v>1299</v>
      </c>
      <c r="O139" s="98" t="str">
        <f t="shared" ref="O139" si="134">_xlfn.CONCAT(C139&amp;"-"&amp;F139&amp;"-"&amp;E139&amp;"-16S")</f>
        <v>PS138_115-1-CTD-4261-16S</v>
      </c>
      <c r="P139" s="4" t="s">
        <v>552</v>
      </c>
      <c r="R139" s="21" t="s">
        <v>1444</v>
      </c>
      <c r="S139" s="74">
        <v>72</v>
      </c>
      <c r="T139" s="4">
        <f>S139/$AD$2</f>
        <v>14.4</v>
      </c>
      <c r="U139" s="4">
        <f>$AH$2-V139</f>
        <v>9.3055555555555554</v>
      </c>
      <c r="V139" s="4">
        <f>IF(T139&gt;=1,$AH$2/T139,$AH$2)</f>
        <v>0.69444444444444442</v>
      </c>
      <c r="X139" s="86" t="s">
        <v>1138</v>
      </c>
      <c r="Y139" s="86">
        <v>9</v>
      </c>
      <c r="Z139" s="21" t="s">
        <v>1444</v>
      </c>
      <c r="AA139" s="74">
        <v>72</v>
      </c>
      <c r="AB139" s="21">
        <f>IF(T139&gt;1,(T139-1)*$AF$2,0)</f>
        <v>67</v>
      </c>
      <c r="AC139" s="4">
        <f t="shared" ref="AC139" si="135">AB139+$AF$2</f>
        <v>72</v>
      </c>
      <c r="AK139" s="86" t="s">
        <v>1138</v>
      </c>
      <c r="AL139" s="86">
        <v>9</v>
      </c>
      <c r="AM139" s="21" t="s">
        <v>1444</v>
      </c>
      <c r="AN139" s="89">
        <v>14</v>
      </c>
      <c r="AO139" s="93">
        <f>(AN139/(660*630))*10^6</f>
        <v>33.670033670033668</v>
      </c>
      <c r="AP139">
        <f>(AO139/$AV$2)</f>
        <v>8.4175084175084169</v>
      </c>
      <c r="AR139" s="86" t="s">
        <v>1138</v>
      </c>
      <c r="AS139" s="86">
        <v>9</v>
      </c>
      <c r="AT139" s="21" t="s">
        <v>1444</v>
      </c>
      <c r="AU139" s="95">
        <f>IF(AP139&gt;1,(AP139-1)*$AX$2,0)</f>
        <v>74.175084175084166</v>
      </c>
      <c r="AZ139" s="98" t="s">
        <v>1752</v>
      </c>
      <c r="BA139" s="21" t="s">
        <v>1444</v>
      </c>
    </row>
    <row r="140" spans="1:53" ht="14.2" customHeight="1" x14ac:dyDescent="0.45">
      <c r="A140" s="7" t="s">
        <v>439</v>
      </c>
      <c r="B140" s="5">
        <v>45172</v>
      </c>
      <c r="C140" s="6" t="s">
        <v>652</v>
      </c>
      <c r="D140" s="6" t="s">
        <v>547</v>
      </c>
      <c r="E140" s="6"/>
      <c r="F140" s="6" t="s">
        <v>647</v>
      </c>
      <c r="G140" s="6" t="s">
        <v>646</v>
      </c>
      <c r="H140" s="6" t="s">
        <v>209</v>
      </c>
      <c r="I140" s="6" t="s">
        <v>1300</v>
      </c>
      <c r="J140" s="6" t="s">
        <v>1301</v>
      </c>
      <c r="P140" s="4" t="s">
        <v>1272</v>
      </c>
      <c r="Q140" s="117"/>
      <c r="S140" s="74"/>
      <c r="AA140" s="74"/>
      <c r="AK140" s="86"/>
      <c r="AL140" s="86"/>
      <c r="AM140" s="21"/>
      <c r="AR140" s="86"/>
      <c r="AS140" s="86"/>
      <c r="AT140" s="21"/>
      <c r="BA140" s="21"/>
    </row>
    <row r="141" spans="1:53" ht="14.2" customHeight="1" x14ac:dyDescent="0.45">
      <c r="A141" s="7" t="s">
        <v>440</v>
      </c>
      <c r="B141" s="5">
        <v>45173</v>
      </c>
      <c r="C141" s="6" t="s">
        <v>651</v>
      </c>
      <c r="D141" s="6" t="s">
        <v>650</v>
      </c>
      <c r="E141" s="6"/>
      <c r="F141" s="6" t="s">
        <v>647</v>
      </c>
      <c r="G141" s="6" t="s">
        <v>646</v>
      </c>
      <c r="H141" s="6" t="s">
        <v>449</v>
      </c>
      <c r="I141" s="6" t="s">
        <v>1302</v>
      </c>
      <c r="J141" s="6" t="s">
        <v>1303</v>
      </c>
      <c r="O141" s="98" t="str">
        <f t="shared" ref="O141" si="136">_xlfn.CONCAT(C141&amp;"-"&amp;F141&amp;"-"&amp;E141&amp;"-16S")</f>
        <v>PS138_132-1-OFOBS--16S</v>
      </c>
      <c r="P141" s="4" t="s">
        <v>552</v>
      </c>
      <c r="Q141" s="129" t="s">
        <v>1445</v>
      </c>
      <c r="R141" s="21" t="s">
        <v>1445</v>
      </c>
      <c r="S141" s="74">
        <v>25</v>
      </c>
      <c r="T141" s="4">
        <f>S141/$AD$2</f>
        <v>5</v>
      </c>
      <c r="U141" s="4">
        <f>$AH$2-V141</f>
        <v>8</v>
      </c>
      <c r="V141" s="4">
        <f>IF(T141&gt;=1,$AH$2/T141,$AH$2)</f>
        <v>2</v>
      </c>
      <c r="X141" s="86" t="s">
        <v>1371</v>
      </c>
      <c r="Y141" s="86">
        <v>9</v>
      </c>
      <c r="Z141" s="21" t="s">
        <v>1445</v>
      </c>
      <c r="AA141" s="74">
        <v>25</v>
      </c>
      <c r="AB141" s="21">
        <f>IF(T141&gt;1,(T141-1)*$AF$2,0)</f>
        <v>20</v>
      </c>
      <c r="AC141" s="4">
        <f t="shared" ref="AC141" si="137">AB141+$AF$2</f>
        <v>25</v>
      </c>
      <c r="AK141" s="86" t="s">
        <v>1371</v>
      </c>
      <c r="AL141" s="86">
        <v>9</v>
      </c>
      <c r="AM141" s="21" t="s">
        <v>1445</v>
      </c>
      <c r="AN141" s="89">
        <v>90</v>
      </c>
      <c r="AO141" s="93">
        <f>(AN141/(660*630))*10^6</f>
        <v>216.45021645021646</v>
      </c>
      <c r="AP141">
        <f>(AO141/$AV$2)</f>
        <v>54.112554112554115</v>
      </c>
      <c r="AR141" s="86" t="s">
        <v>1371</v>
      </c>
      <c r="AS141" s="86">
        <v>9</v>
      </c>
      <c r="AT141" s="21" t="s">
        <v>1445</v>
      </c>
      <c r="AU141" s="95">
        <f>IF(AP141&gt;1,(AP141-1)*$AX$2,0)</f>
        <v>531.12554112554119</v>
      </c>
      <c r="AZ141" s="98" t="s">
        <v>1753</v>
      </c>
      <c r="BA141" s="21" t="s">
        <v>1445</v>
      </c>
    </row>
    <row r="142" spans="1:53" ht="14.2" customHeight="1" x14ac:dyDescent="0.45">
      <c r="A142" s="7" t="s">
        <v>494</v>
      </c>
      <c r="B142" s="5">
        <v>45173</v>
      </c>
      <c r="C142" s="7" t="s">
        <v>1304</v>
      </c>
      <c r="D142" s="6" t="s">
        <v>650</v>
      </c>
      <c r="E142" s="8">
        <v>200</v>
      </c>
      <c r="F142" s="6" t="s">
        <v>649</v>
      </c>
      <c r="H142" s="6" t="s">
        <v>212</v>
      </c>
      <c r="I142" s="77" t="s">
        <v>1305</v>
      </c>
      <c r="J142" s="77" t="s">
        <v>1306</v>
      </c>
      <c r="P142" s="4" t="s">
        <v>1272</v>
      </c>
      <c r="S142" s="74"/>
      <c r="AA142" s="74"/>
      <c r="AK142" s="86"/>
      <c r="AL142" s="86"/>
      <c r="AM142" s="21"/>
      <c r="AR142" s="86"/>
      <c r="AS142" s="86"/>
      <c r="AT142" s="21"/>
      <c r="BA142" s="21"/>
    </row>
    <row r="143" spans="1:53" ht="14.2" customHeight="1" x14ac:dyDescent="0.45">
      <c r="A143" s="7" t="s">
        <v>495</v>
      </c>
      <c r="B143" s="5">
        <v>45173</v>
      </c>
      <c r="C143" s="7" t="s">
        <v>1304</v>
      </c>
      <c r="D143" s="6" t="s">
        <v>650</v>
      </c>
      <c r="E143" s="6" t="s">
        <v>333</v>
      </c>
      <c r="F143" s="6" t="s">
        <v>649</v>
      </c>
      <c r="H143" s="6" t="s">
        <v>212</v>
      </c>
      <c r="I143" s="77" t="s">
        <v>1305</v>
      </c>
      <c r="J143" s="77" t="s">
        <v>1306</v>
      </c>
      <c r="O143" s="98" t="str">
        <f t="shared" ref="O143" si="138">_xlfn.CONCAT(C143&amp;"-"&amp;F143&amp;"-"&amp;E143&amp;"-16S")</f>
        <v>PS138_139-1-CTD-200-16S</v>
      </c>
      <c r="P143" s="4" t="s">
        <v>552</v>
      </c>
      <c r="R143" s="21" t="s">
        <v>1446</v>
      </c>
      <c r="S143" s="74">
        <v>10</v>
      </c>
      <c r="T143" s="4">
        <f>S143/$AD$2</f>
        <v>2</v>
      </c>
      <c r="U143" s="4">
        <f>$AH$2-V143</f>
        <v>5</v>
      </c>
      <c r="V143" s="4">
        <f>IF(T143&gt;=1,$AH$2/T143,$AH$2)</f>
        <v>5</v>
      </c>
      <c r="X143" s="86" t="s">
        <v>1372</v>
      </c>
      <c r="Y143" s="86">
        <v>9</v>
      </c>
      <c r="Z143" s="21" t="s">
        <v>1446</v>
      </c>
      <c r="AA143" s="74">
        <v>10</v>
      </c>
      <c r="AB143" s="21">
        <f>IF(T143&gt;1,(T143-1)*$AF$2,0)</f>
        <v>5</v>
      </c>
      <c r="AC143" s="4">
        <f t="shared" ref="AC143" si="139">AB143+$AF$2</f>
        <v>10</v>
      </c>
      <c r="AK143" s="86" t="s">
        <v>1372</v>
      </c>
      <c r="AL143" s="86">
        <v>9</v>
      </c>
      <c r="AM143" s="21" t="s">
        <v>1446</v>
      </c>
      <c r="AN143" s="89">
        <v>91</v>
      </c>
      <c r="AO143" s="93">
        <f>(AN143/(660*630))*10^6</f>
        <v>218.85521885521885</v>
      </c>
      <c r="AP143">
        <f>(AO143/$AV$2)</f>
        <v>54.713804713804713</v>
      </c>
      <c r="AR143" s="86" t="s">
        <v>1372</v>
      </c>
      <c r="AS143" s="86">
        <v>9</v>
      </c>
      <c r="AT143" s="21" t="s">
        <v>1446</v>
      </c>
      <c r="AU143" s="95">
        <f>IF(AP143&gt;1,(AP143-1)*$AX$2,0)</f>
        <v>537.13804713804711</v>
      </c>
      <c r="AZ143" s="98" t="s">
        <v>1754</v>
      </c>
      <c r="BA143" s="21" t="s">
        <v>1446</v>
      </c>
    </row>
    <row r="144" spans="1:53" ht="14.2" customHeight="1" x14ac:dyDescent="0.45">
      <c r="A144" s="7" t="s">
        <v>496</v>
      </c>
      <c r="B144" s="5">
        <v>45173</v>
      </c>
      <c r="C144" s="7" t="s">
        <v>1304</v>
      </c>
      <c r="D144" s="6" t="s">
        <v>650</v>
      </c>
      <c r="E144" s="6" t="s">
        <v>211</v>
      </c>
      <c r="F144" s="6" t="s">
        <v>649</v>
      </c>
      <c r="H144" s="6" t="s">
        <v>212</v>
      </c>
      <c r="I144" s="77" t="s">
        <v>1305</v>
      </c>
      <c r="J144" s="77" t="s">
        <v>1306</v>
      </c>
      <c r="P144" s="4" t="s">
        <v>1272</v>
      </c>
      <c r="S144" s="74"/>
      <c r="AA144" s="74"/>
      <c r="AK144" s="86"/>
      <c r="AL144" s="86"/>
      <c r="AM144" s="21"/>
      <c r="AN144" s="89" t="s">
        <v>1637</v>
      </c>
      <c r="AR144" s="86"/>
      <c r="AS144" s="86"/>
      <c r="AT144" s="21"/>
      <c r="BA144" s="21"/>
    </row>
    <row r="145" spans="1:53" ht="14.2" customHeight="1" x14ac:dyDescent="0.45">
      <c r="A145" s="7" t="s">
        <v>497</v>
      </c>
      <c r="B145" s="5">
        <v>45173</v>
      </c>
      <c r="C145" s="7" t="s">
        <v>1304</v>
      </c>
      <c r="D145" s="6" t="s">
        <v>650</v>
      </c>
      <c r="E145" s="6" t="s">
        <v>211</v>
      </c>
      <c r="F145" s="6" t="s">
        <v>649</v>
      </c>
      <c r="H145" s="6" t="s">
        <v>212</v>
      </c>
      <c r="I145" s="77" t="s">
        <v>1305</v>
      </c>
      <c r="J145" s="77" t="s">
        <v>1306</v>
      </c>
      <c r="O145" s="98" t="str">
        <f t="shared" ref="O145" si="140">_xlfn.CONCAT(C145&amp;"-"&amp;F145&amp;"-"&amp;E145&amp;"-16S")</f>
        <v>PS138_139-1-CTD-100-16S</v>
      </c>
      <c r="P145" s="4" t="s">
        <v>552</v>
      </c>
      <c r="R145" s="21" t="s">
        <v>1447</v>
      </c>
      <c r="S145" s="74">
        <v>12</v>
      </c>
      <c r="T145" s="4">
        <f>S145/$AD$2</f>
        <v>2.4</v>
      </c>
      <c r="U145" s="4">
        <f>$AH$2-V145</f>
        <v>5.833333333333333</v>
      </c>
      <c r="V145" s="4">
        <f>IF(T145&gt;=1,$AH$2/T145,$AH$2)</f>
        <v>4.166666666666667</v>
      </c>
      <c r="X145" s="86" t="s">
        <v>1373</v>
      </c>
      <c r="Y145" s="86">
        <v>9</v>
      </c>
      <c r="Z145" s="21" t="s">
        <v>1447</v>
      </c>
      <c r="AA145" s="74">
        <v>12</v>
      </c>
      <c r="AB145" s="21">
        <f>IF(T145&gt;1,(T145-1)*$AF$2,0)</f>
        <v>7</v>
      </c>
      <c r="AC145" s="4">
        <f t="shared" ref="AC145" si="141">AB145+$AF$2</f>
        <v>12</v>
      </c>
      <c r="AK145" s="86" t="s">
        <v>1373</v>
      </c>
      <c r="AL145" s="86">
        <v>9</v>
      </c>
      <c r="AM145" s="21" t="s">
        <v>1447</v>
      </c>
      <c r="AN145" s="89">
        <v>88</v>
      </c>
      <c r="AO145" s="93">
        <f>(AN145/(660*630))*10^6</f>
        <v>211.64021164021165</v>
      </c>
      <c r="AP145">
        <f>(AO145/$AV$2)</f>
        <v>52.910052910052912</v>
      </c>
      <c r="AR145" s="86" t="s">
        <v>1373</v>
      </c>
      <c r="AS145" s="86">
        <v>9</v>
      </c>
      <c r="AT145" s="21" t="s">
        <v>1447</v>
      </c>
      <c r="AU145" s="95">
        <f>IF(AP145&gt;1,(AP145-1)*$AX$2,0)</f>
        <v>519.10052910052912</v>
      </c>
      <c r="AZ145" s="98" t="s">
        <v>1755</v>
      </c>
      <c r="BA145" s="21" t="s">
        <v>1447</v>
      </c>
    </row>
    <row r="146" spans="1:53" ht="14.2" customHeight="1" x14ac:dyDescent="0.45">
      <c r="A146" s="7" t="s">
        <v>498</v>
      </c>
      <c r="B146" s="5">
        <v>45173</v>
      </c>
      <c r="C146" s="7" t="s">
        <v>1304</v>
      </c>
      <c r="D146" s="6" t="s">
        <v>650</v>
      </c>
      <c r="E146" s="6" t="s">
        <v>214</v>
      </c>
      <c r="F146" s="6" t="s">
        <v>649</v>
      </c>
      <c r="G146" s="6"/>
      <c r="H146" s="6" t="s">
        <v>212</v>
      </c>
      <c r="I146" s="77" t="s">
        <v>1305</v>
      </c>
      <c r="J146" s="77" t="s">
        <v>1306</v>
      </c>
      <c r="P146" s="4" t="s">
        <v>1272</v>
      </c>
      <c r="S146" s="74"/>
      <c r="AA146" s="74"/>
      <c r="AK146" s="86"/>
      <c r="AL146" s="86"/>
      <c r="AM146" s="21"/>
      <c r="AR146" s="86"/>
      <c r="AS146" s="86"/>
      <c r="AT146" s="21"/>
      <c r="BA146" s="21"/>
    </row>
    <row r="147" spans="1:53" ht="14.2" customHeight="1" x14ac:dyDescent="0.5">
      <c r="A147" s="7" t="s">
        <v>499</v>
      </c>
      <c r="B147" s="5">
        <v>45173</v>
      </c>
      <c r="C147" s="7" t="s">
        <v>1304</v>
      </c>
      <c r="D147" s="6" t="s">
        <v>650</v>
      </c>
      <c r="E147" s="6" t="s">
        <v>214</v>
      </c>
      <c r="F147" s="6" t="s">
        <v>649</v>
      </c>
      <c r="G147" s="6"/>
      <c r="H147" s="6" t="s">
        <v>212</v>
      </c>
      <c r="I147" s="77" t="s">
        <v>1305</v>
      </c>
      <c r="J147" s="77" t="s">
        <v>1306</v>
      </c>
      <c r="O147" s="98" t="str">
        <f t="shared" ref="O147" si="142">_xlfn.CONCAT(C147&amp;"-"&amp;F147&amp;"-"&amp;E147&amp;"-16S")</f>
        <v>PS138_139-1-CTD-25-16S</v>
      </c>
      <c r="P147" s="4" t="s">
        <v>552</v>
      </c>
      <c r="R147" s="21" t="s">
        <v>1448</v>
      </c>
      <c r="S147" s="74">
        <v>76</v>
      </c>
      <c r="T147" s="4">
        <f>S147/$AD$2</f>
        <v>15.2</v>
      </c>
      <c r="U147" s="4">
        <f>$AH$2-V147</f>
        <v>9.3421052631578938</v>
      </c>
      <c r="V147" s="4">
        <f>IF(T147&gt;=1,$AH$2/T147,$AH$2)</f>
        <v>0.65789473684210531</v>
      </c>
      <c r="X147" s="87" t="s">
        <v>1367</v>
      </c>
      <c r="Y147" s="87">
        <v>10</v>
      </c>
      <c r="Z147" s="21" t="s">
        <v>1448</v>
      </c>
      <c r="AA147" s="74">
        <v>76</v>
      </c>
      <c r="AB147" s="21">
        <f>IF(T147&gt;1,(T147-1)*$AF$2,0)</f>
        <v>71</v>
      </c>
      <c r="AC147" s="4">
        <f t="shared" ref="AC147" si="143">AB147+$AF$2</f>
        <v>76</v>
      </c>
      <c r="AK147" s="87" t="s">
        <v>1367</v>
      </c>
      <c r="AL147" s="87">
        <v>10</v>
      </c>
      <c r="AM147" s="21" t="s">
        <v>1448</v>
      </c>
      <c r="AN147" s="89">
        <v>120</v>
      </c>
      <c r="AO147" s="93">
        <f>(AN147/(660*630))*10^6</f>
        <v>288.60028860028859</v>
      </c>
      <c r="AP147">
        <f>(AO147/$AV$2)</f>
        <v>72.150072150072148</v>
      </c>
      <c r="AR147" s="87" t="s">
        <v>1367</v>
      </c>
      <c r="AS147" s="87">
        <v>10</v>
      </c>
      <c r="AT147" s="21" t="s">
        <v>1448</v>
      </c>
      <c r="AU147" s="95">
        <f>IF(AP147&gt;1,(AP147-1)*$AX$2,0)</f>
        <v>711.50072150072151</v>
      </c>
      <c r="AZ147" s="98" t="s">
        <v>1756</v>
      </c>
      <c r="BA147" s="21" t="s">
        <v>1448</v>
      </c>
    </row>
    <row r="148" spans="1:53" ht="14.2" customHeight="1" x14ac:dyDescent="0.45">
      <c r="A148" s="7" t="s">
        <v>500</v>
      </c>
      <c r="B148" s="5">
        <v>45173</v>
      </c>
      <c r="C148" s="7" t="s">
        <v>1304</v>
      </c>
      <c r="D148" s="6" t="s">
        <v>650</v>
      </c>
      <c r="E148" s="6" t="s">
        <v>328</v>
      </c>
      <c r="F148" s="6" t="s">
        <v>649</v>
      </c>
      <c r="G148" s="6"/>
      <c r="H148" s="6" t="s">
        <v>212</v>
      </c>
      <c r="I148" s="77" t="s">
        <v>1305</v>
      </c>
      <c r="J148" s="77" t="s">
        <v>1306</v>
      </c>
      <c r="P148" s="4" t="s">
        <v>1272</v>
      </c>
      <c r="S148" s="74"/>
      <c r="AA148" s="74"/>
      <c r="AK148" s="86"/>
      <c r="AL148" s="86"/>
      <c r="AM148" s="21"/>
      <c r="AR148" s="86"/>
      <c r="AS148" s="86"/>
      <c r="AT148" s="21"/>
      <c r="BA148" s="21"/>
    </row>
    <row r="149" spans="1:53" ht="14.2" customHeight="1" x14ac:dyDescent="0.5">
      <c r="A149" s="7" t="s">
        <v>501</v>
      </c>
      <c r="B149" s="5">
        <v>45173</v>
      </c>
      <c r="C149" s="7" t="s">
        <v>1304</v>
      </c>
      <c r="D149" s="6" t="s">
        <v>650</v>
      </c>
      <c r="E149" s="6" t="s">
        <v>328</v>
      </c>
      <c r="F149" s="6" t="s">
        <v>649</v>
      </c>
      <c r="G149" s="6"/>
      <c r="H149" s="6" t="s">
        <v>212</v>
      </c>
      <c r="I149" s="77" t="s">
        <v>1305</v>
      </c>
      <c r="J149" s="77" t="s">
        <v>1306</v>
      </c>
      <c r="O149" s="98" t="str">
        <f t="shared" ref="O149" si="144">_xlfn.CONCAT(C149&amp;"-"&amp;F149&amp;"-"&amp;E149&amp;"-16S")</f>
        <v>PS138_139-1-CTD-10-16S</v>
      </c>
      <c r="P149" s="4" t="s">
        <v>552</v>
      </c>
      <c r="R149" s="21" t="s">
        <v>1449</v>
      </c>
      <c r="S149" s="74">
        <v>90</v>
      </c>
      <c r="T149" s="4">
        <f>S149/$AD$2</f>
        <v>18</v>
      </c>
      <c r="U149" s="4">
        <f>$AH$2-V149</f>
        <v>9.4444444444444446</v>
      </c>
      <c r="V149" s="4">
        <f>IF(T149&gt;=1,$AH$2/T149,$AH$2)</f>
        <v>0.55555555555555558</v>
      </c>
      <c r="X149" s="86" t="s">
        <v>1368</v>
      </c>
      <c r="Y149" s="87">
        <v>10</v>
      </c>
      <c r="Z149" s="21" t="s">
        <v>1449</v>
      </c>
      <c r="AA149" s="74">
        <v>90</v>
      </c>
      <c r="AB149" s="21">
        <f>IF(T149&gt;1,(T149-1)*$AF$2,0)</f>
        <v>85</v>
      </c>
      <c r="AC149" s="4">
        <f t="shared" ref="AC149" si="145">AB149+$AF$2</f>
        <v>90</v>
      </c>
      <c r="AK149" s="86" t="s">
        <v>1368</v>
      </c>
      <c r="AL149" s="87">
        <v>10</v>
      </c>
      <c r="AM149" s="21" t="s">
        <v>1449</v>
      </c>
      <c r="AN149" s="89">
        <v>79</v>
      </c>
      <c r="AO149" s="93">
        <f>(AN149/(660*630))*10^6</f>
        <v>189.99518999519</v>
      </c>
      <c r="AP149">
        <f>(AO149/$AV$2)</f>
        <v>47.498797498797501</v>
      </c>
      <c r="AR149" s="86" t="s">
        <v>1368</v>
      </c>
      <c r="AS149" s="87">
        <v>10</v>
      </c>
      <c r="AT149" s="21" t="s">
        <v>1449</v>
      </c>
      <c r="AU149" s="95">
        <f>IF(AP149&gt;1,(AP149-1)*$AX$2,0)</f>
        <v>464.98797498797501</v>
      </c>
      <c r="AZ149" s="98" t="s">
        <v>1757</v>
      </c>
      <c r="BA149" s="21" t="s">
        <v>1449</v>
      </c>
    </row>
    <row r="150" spans="1:53" ht="14.2" customHeight="1" x14ac:dyDescent="0.45">
      <c r="A150" s="7" t="s">
        <v>502</v>
      </c>
      <c r="B150" s="5">
        <v>45173</v>
      </c>
      <c r="C150" s="7" t="s">
        <v>1304</v>
      </c>
      <c r="D150" s="6" t="s">
        <v>650</v>
      </c>
      <c r="E150" s="6" t="s">
        <v>215</v>
      </c>
      <c r="F150" s="6" t="s">
        <v>649</v>
      </c>
      <c r="G150" s="6"/>
      <c r="H150" s="6" t="s">
        <v>212</v>
      </c>
      <c r="I150" s="77" t="s">
        <v>1305</v>
      </c>
      <c r="J150" s="77" t="s">
        <v>1306</v>
      </c>
      <c r="P150" s="4" t="s">
        <v>1272</v>
      </c>
      <c r="S150" s="74"/>
      <c r="AA150" s="74"/>
      <c r="AK150" s="86"/>
      <c r="AL150" s="86"/>
      <c r="AM150" s="21"/>
      <c r="AR150" s="86"/>
      <c r="AS150" s="86"/>
      <c r="AT150" s="21"/>
      <c r="BA150" s="21"/>
    </row>
    <row r="151" spans="1:53" ht="14.2" customHeight="1" x14ac:dyDescent="0.5">
      <c r="A151" s="7" t="s">
        <v>503</v>
      </c>
      <c r="B151" s="5">
        <v>45173</v>
      </c>
      <c r="C151" s="7" t="s">
        <v>1304</v>
      </c>
      <c r="D151" s="6" t="s">
        <v>650</v>
      </c>
      <c r="E151" s="6" t="s">
        <v>215</v>
      </c>
      <c r="F151" s="6" t="s">
        <v>649</v>
      </c>
      <c r="G151" s="6"/>
      <c r="H151" s="6" t="s">
        <v>212</v>
      </c>
      <c r="I151" s="77" t="s">
        <v>1305</v>
      </c>
      <c r="J151" s="77" t="s">
        <v>1306</v>
      </c>
      <c r="O151" s="98" t="str">
        <f t="shared" ref="O151" si="146">_xlfn.CONCAT(C151&amp;"-"&amp;F151&amp;"-"&amp;E151&amp;"-16S")</f>
        <v>PS138_139-1-CTD-2-16S</v>
      </c>
      <c r="P151" s="4" t="s">
        <v>552</v>
      </c>
      <c r="R151" s="21" t="s">
        <v>1450</v>
      </c>
      <c r="S151" s="74">
        <v>194</v>
      </c>
      <c r="T151" s="4">
        <f>S151/$AD$2</f>
        <v>38.799999999999997</v>
      </c>
      <c r="U151" s="4">
        <f>$AH$2-V151</f>
        <v>9.7422680412371125</v>
      </c>
      <c r="V151" s="4">
        <f>IF(T151&gt;=1,$AH$2/T151,$AH$2)</f>
        <v>0.25773195876288663</v>
      </c>
      <c r="X151" s="86" t="s">
        <v>1369</v>
      </c>
      <c r="Y151" s="87">
        <v>10</v>
      </c>
      <c r="Z151" s="21" t="s">
        <v>1450</v>
      </c>
      <c r="AA151" s="74">
        <v>194</v>
      </c>
      <c r="AB151" s="21">
        <f>IF(T151&gt;1,(T151-1)*$AF$2,0)</f>
        <v>189</v>
      </c>
      <c r="AC151" s="4">
        <f t="shared" ref="AC151" si="147">AB151+$AF$2</f>
        <v>194</v>
      </c>
      <c r="AK151" s="86" t="s">
        <v>1369</v>
      </c>
      <c r="AL151" s="87">
        <v>10</v>
      </c>
      <c r="AM151" s="21" t="s">
        <v>1450</v>
      </c>
      <c r="AN151" s="89">
        <v>98</v>
      </c>
      <c r="AO151" s="93">
        <f>(AN151/(660*630))*10^6</f>
        <v>235.69023569023568</v>
      </c>
      <c r="AP151">
        <f>(AO151/$AV$2)</f>
        <v>58.92255892255892</v>
      </c>
      <c r="AR151" s="86" t="s">
        <v>1369</v>
      </c>
      <c r="AS151" s="87">
        <v>10</v>
      </c>
      <c r="AT151" s="21" t="s">
        <v>1450</v>
      </c>
      <c r="AU151" s="95">
        <f>IF(AP151&gt;1,(AP151-1)*$AX$2,0)</f>
        <v>579.22558922558915</v>
      </c>
      <c r="AZ151" s="98" t="s">
        <v>1758</v>
      </c>
      <c r="BA151" s="21" t="s">
        <v>1450</v>
      </c>
    </row>
    <row r="152" spans="1:53" ht="14.2" customHeight="1" x14ac:dyDescent="0.45">
      <c r="A152" s="7" t="s">
        <v>504</v>
      </c>
      <c r="B152" s="5">
        <v>45173</v>
      </c>
      <c r="C152" s="7" t="s">
        <v>1304</v>
      </c>
      <c r="D152" s="6" t="s">
        <v>650</v>
      </c>
      <c r="E152" s="6" t="s">
        <v>213</v>
      </c>
      <c r="F152" s="6" t="s">
        <v>649</v>
      </c>
      <c r="G152" s="6"/>
      <c r="H152" s="6" t="s">
        <v>212</v>
      </c>
      <c r="I152" s="77" t="s">
        <v>1305</v>
      </c>
      <c r="J152" s="77" t="s">
        <v>1306</v>
      </c>
      <c r="P152" s="4" t="s">
        <v>1272</v>
      </c>
      <c r="Q152" s="117"/>
      <c r="S152" s="74"/>
      <c r="AA152" s="74"/>
      <c r="AK152" s="86"/>
      <c r="AL152" s="86"/>
      <c r="AM152" s="21"/>
      <c r="AR152" s="86"/>
      <c r="AS152" s="86"/>
      <c r="AT152" s="21"/>
      <c r="BA152" s="21"/>
    </row>
    <row r="153" spans="1:53" ht="14.2" customHeight="1" x14ac:dyDescent="0.5">
      <c r="A153" s="7" t="s">
        <v>505</v>
      </c>
      <c r="B153" s="5">
        <v>45173</v>
      </c>
      <c r="C153" s="7" t="s">
        <v>1304</v>
      </c>
      <c r="D153" s="6" t="s">
        <v>650</v>
      </c>
      <c r="E153" s="6" t="s">
        <v>213</v>
      </c>
      <c r="F153" s="6" t="s">
        <v>649</v>
      </c>
      <c r="G153" s="6"/>
      <c r="H153" s="6" t="s">
        <v>212</v>
      </c>
      <c r="I153" s="77" t="s">
        <v>1305</v>
      </c>
      <c r="J153" s="77" t="s">
        <v>1306</v>
      </c>
      <c r="O153" s="98" t="str">
        <f t="shared" ref="O153" si="148">_xlfn.CONCAT(C153&amp;"-"&amp;F153&amp;"-"&amp;E153&amp;"-16S")</f>
        <v>PS138_139-1-CTD-50-16S</v>
      </c>
      <c r="P153" s="4" t="s">
        <v>552</v>
      </c>
      <c r="Q153" s="129" t="s">
        <v>1451</v>
      </c>
      <c r="R153" s="21" t="s">
        <v>1451</v>
      </c>
      <c r="S153" s="74">
        <v>22</v>
      </c>
      <c r="T153" s="4">
        <f>S153/$AD$2</f>
        <v>4.4000000000000004</v>
      </c>
      <c r="U153" s="4">
        <f>$AH$2-V153</f>
        <v>7.7272727272727275</v>
      </c>
      <c r="V153" s="4">
        <f>IF(T153&gt;=1,$AH$2/T153,$AH$2)</f>
        <v>2.2727272727272725</v>
      </c>
      <c r="X153" s="86" t="s">
        <v>1370</v>
      </c>
      <c r="Y153" s="87">
        <v>10</v>
      </c>
      <c r="Z153" s="21" t="s">
        <v>1451</v>
      </c>
      <c r="AA153" s="74">
        <v>22</v>
      </c>
      <c r="AB153" s="21">
        <f>IF(T153&gt;1,(T153-1)*$AF$2,0)</f>
        <v>17</v>
      </c>
      <c r="AC153" s="4">
        <f t="shared" ref="AC153" si="149">AB153+$AF$2</f>
        <v>22</v>
      </c>
      <c r="AK153" s="86" t="s">
        <v>1370</v>
      </c>
      <c r="AL153" s="87">
        <v>10</v>
      </c>
      <c r="AM153" s="21" t="s">
        <v>1451</v>
      </c>
      <c r="AN153" s="89">
        <v>70</v>
      </c>
      <c r="AO153" s="93">
        <f>(AN153/(660*630))*10^6</f>
        <v>168.35016835016836</v>
      </c>
      <c r="AP153">
        <f>(AO153/$AV$2)</f>
        <v>42.08754208754209</v>
      </c>
      <c r="AR153" s="86" t="s">
        <v>1370</v>
      </c>
      <c r="AS153" s="87">
        <v>10</v>
      </c>
      <c r="AT153" s="21" t="s">
        <v>1451</v>
      </c>
      <c r="AU153" s="95">
        <f>IF(AP153&gt;1,(AP153-1)*$AX$2,0)</f>
        <v>410.8754208754209</v>
      </c>
      <c r="AZ153" s="98" t="s">
        <v>1759</v>
      </c>
      <c r="BA153" s="21" t="s">
        <v>1451</v>
      </c>
    </row>
    <row r="154" spans="1:53" ht="14.2" customHeight="1" x14ac:dyDescent="0.45">
      <c r="A154" s="7" t="s">
        <v>506</v>
      </c>
      <c r="B154" s="5">
        <v>45173</v>
      </c>
      <c r="C154" s="7" t="s">
        <v>1304</v>
      </c>
      <c r="D154" s="6" t="s">
        <v>650</v>
      </c>
      <c r="E154" s="8">
        <v>4308</v>
      </c>
      <c r="F154" s="6" t="s">
        <v>649</v>
      </c>
      <c r="G154" s="6" t="s">
        <v>445</v>
      </c>
      <c r="H154" s="6" t="s">
        <v>212</v>
      </c>
      <c r="I154" s="77" t="s">
        <v>1305</v>
      </c>
      <c r="J154" s="77" t="s">
        <v>1306</v>
      </c>
      <c r="P154" s="4" t="s">
        <v>1272</v>
      </c>
      <c r="S154" s="74"/>
      <c r="AA154" s="74"/>
      <c r="AK154" s="86"/>
      <c r="AL154" s="86"/>
      <c r="AM154" s="21"/>
      <c r="AR154" s="86"/>
      <c r="AS154" s="86"/>
      <c r="AT154" s="21"/>
      <c r="BA154" s="21"/>
    </row>
    <row r="155" spans="1:53" ht="14.2" customHeight="1" x14ac:dyDescent="0.5">
      <c r="A155" s="7" t="s">
        <v>507</v>
      </c>
      <c r="B155" s="5">
        <v>45173</v>
      </c>
      <c r="C155" s="6" t="s">
        <v>1307</v>
      </c>
      <c r="D155" s="6" t="s">
        <v>650</v>
      </c>
      <c r="E155" s="8">
        <v>4308</v>
      </c>
      <c r="F155" s="6" t="s">
        <v>649</v>
      </c>
      <c r="G155" s="6" t="s">
        <v>445</v>
      </c>
      <c r="H155" s="6" t="s">
        <v>212</v>
      </c>
      <c r="I155" s="77" t="s">
        <v>1305</v>
      </c>
      <c r="J155" s="77" t="s">
        <v>1306</v>
      </c>
      <c r="O155" s="98" t="str">
        <f t="shared" ref="O155" si="150">_xlfn.CONCAT(C155&amp;"-"&amp;F155&amp;"-"&amp;E155&amp;"-16S")</f>
        <v>PS138_143-1-CTD-4308-16S</v>
      </c>
      <c r="P155" s="4" t="s">
        <v>552</v>
      </c>
      <c r="R155" s="21" t="s">
        <v>1452</v>
      </c>
      <c r="S155" s="74">
        <v>7</v>
      </c>
      <c r="T155" s="4">
        <f>S155/$AD$2</f>
        <v>1.4</v>
      </c>
      <c r="U155" s="4">
        <f>$AH$2-V155</f>
        <v>2.8571428571428568</v>
      </c>
      <c r="V155" s="4">
        <f>IF(T155&gt;=1,$AH$2/T155,$AH$2)</f>
        <v>7.1428571428571432</v>
      </c>
      <c r="X155" s="86" t="s">
        <v>1138</v>
      </c>
      <c r="Y155" s="87">
        <v>10</v>
      </c>
      <c r="Z155" s="21" t="s">
        <v>1452</v>
      </c>
      <c r="AA155" s="74">
        <v>7</v>
      </c>
      <c r="AB155" s="21">
        <f>IF(T155&gt;1,(T155-1)*$AF$2,0)</f>
        <v>1.9999999999999996</v>
      </c>
      <c r="AC155" s="4">
        <f t="shared" ref="AC155" si="151">AB155+$AF$2</f>
        <v>7</v>
      </c>
      <c r="AK155" s="86" t="s">
        <v>1138</v>
      </c>
      <c r="AL155" s="87">
        <v>10</v>
      </c>
      <c r="AM155" s="21" t="s">
        <v>1452</v>
      </c>
      <c r="AN155" s="89">
        <v>79</v>
      </c>
      <c r="AO155" s="93">
        <f>(AN155/(660*630))*10^6</f>
        <v>189.99518999519</v>
      </c>
      <c r="AP155">
        <f>(AO155/$AV$2)</f>
        <v>47.498797498797501</v>
      </c>
      <c r="AR155" s="86" t="s">
        <v>1138</v>
      </c>
      <c r="AS155" s="87">
        <v>10</v>
      </c>
      <c r="AT155" s="21" t="s">
        <v>1452</v>
      </c>
      <c r="AU155" s="95">
        <f>IF(AP155&gt;1,(AP155-1)*$AX$2,0)</f>
        <v>464.98797498797501</v>
      </c>
      <c r="AZ155" s="98" t="s">
        <v>1760</v>
      </c>
      <c r="BA155" s="21" t="s">
        <v>1452</v>
      </c>
    </row>
    <row r="156" spans="1:53" ht="14.2" customHeight="1" x14ac:dyDescent="0.45">
      <c r="A156" s="7" t="s">
        <v>508</v>
      </c>
      <c r="B156" s="5">
        <v>45173</v>
      </c>
      <c r="C156" s="6" t="s">
        <v>1307</v>
      </c>
      <c r="D156" s="6" t="s">
        <v>650</v>
      </c>
      <c r="E156" s="6" t="s">
        <v>1254</v>
      </c>
      <c r="F156" s="6" t="s">
        <v>649</v>
      </c>
      <c r="G156" s="6" t="s">
        <v>330</v>
      </c>
      <c r="H156" s="6" t="s">
        <v>209</v>
      </c>
      <c r="I156" s="77" t="s">
        <v>1305</v>
      </c>
      <c r="J156" s="77" t="s">
        <v>1306</v>
      </c>
      <c r="P156" s="4" t="s">
        <v>1272</v>
      </c>
      <c r="S156" s="74"/>
      <c r="AA156" s="74"/>
      <c r="AK156" s="86"/>
      <c r="AL156" s="86"/>
      <c r="AM156" s="21"/>
      <c r="AR156" s="86"/>
      <c r="AS156" s="86"/>
      <c r="AT156" s="21"/>
      <c r="BA156" s="21"/>
    </row>
    <row r="157" spans="1:53" ht="14.2" customHeight="1" x14ac:dyDescent="0.5">
      <c r="A157" s="7" t="s">
        <v>509</v>
      </c>
      <c r="B157" s="5">
        <v>45173</v>
      </c>
      <c r="C157" s="6" t="s">
        <v>1307</v>
      </c>
      <c r="D157" s="6" t="s">
        <v>650</v>
      </c>
      <c r="E157" s="6" t="s">
        <v>1254</v>
      </c>
      <c r="F157" s="6" t="s">
        <v>649</v>
      </c>
      <c r="G157" s="6" t="s">
        <v>330</v>
      </c>
      <c r="H157" s="6" t="s">
        <v>209</v>
      </c>
      <c r="I157" s="77" t="s">
        <v>1305</v>
      </c>
      <c r="J157" s="77" t="s">
        <v>1306</v>
      </c>
      <c r="O157" s="98" t="str">
        <f t="shared" ref="O157" si="152">_xlfn.CONCAT(C157&amp;"-"&amp;F157&amp;"-"&amp;E157&amp;"-16S")</f>
        <v>PS138_143-1-CTD-4292-16S</v>
      </c>
      <c r="P157" s="4" t="s">
        <v>552</v>
      </c>
      <c r="R157" s="21" t="s">
        <v>1453</v>
      </c>
      <c r="S157" s="74">
        <v>10</v>
      </c>
      <c r="T157" s="4">
        <f>S157/$AD$2</f>
        <v>2</v>
      </c>
      <c r="U157" s="4">
        <f>$AH$2-V157</f>
        <v>5</v>
      </c>
      <c r="V157" s="4">
        <f>IF(T157&gt;=1,$AH$2/T157,$AH$2)</f>
        <v>5</v>
      </c>
      <c r="X157" s="86" t="s">
        <v>1371</v>
      </c>
      <c r="Y157" s="87">
        <v>10</v>
      </c>
      <c r="Z157" s="21" t="s">
        <v>1453</v>
      </c>
      <c r="AA157" s="74">
        <v>10</v>
      </c>
      <c r="AB157" s="21">
        <f>IF(T157&gt;1,(T157-1)*$AF$2,0)</f>
        <v>5</v>
      </c>
      <c r="AC157" s="4">
        <f t="shared" ref="AC157" si="153">AB157+$AF$2</f>
        <v>10</v>
      </c>
      <c r="AK157" s="86" t="s">
        <v>1371</v>
      </c>
      <c r="AL157" s="87">
        <v>10</v>
      </c>
      <c r="AM157" s="21" t="s">
        <v>1453</v>
      </c>
      <c r="AN157" s="89">
        <v>88</v>
      </c>
      <c r="AO157" s="93">
        <f>(AN157/(660*630))*10^6</f>
        <v>211.64021164021165</v>
      </c>
      <c r="AP157">
        <f>(AO157/$AV$2)</f>
        <v>52.910052910052912</v>
      </c>
      <c r="AR157" s="86" t="s">
        <v>1371</v>
      </c>
      <c r="AS157" s="87">
        <v>10</v>
      </c>
      <c r="AT157" s="21" t="s">
        <v>1453</v>
      </c>
      <c r="AU157" s="95">
        <f>IF(AP157&gt;1,(AP157-1)*$AX$2,0)</f>
        <v>519.10052910052912</v>
      </c>
      <c r="AZ157" s="98" t="s">
        <v>1761</v>
      </c>
      <c r="BA157" s="21" t="s">
        <v>1453</v>
      </c>
    </row>
    <row r="158" spans="1:53" ht="14.2" customHeight="1" x14ac:dyDescent="0.45">
      <c r="A158" s="7" t="s">
        <v>510</v>
      </c>
      <c r="B158" s="5">
        <v>45173</v>
      </c>
      <c r="C158" s="6" t="s">
        <v>1307</v>
      </c>
      <c r="D158" s="6" t="s">
        <v>650</v>
      </c>
      <c r="E158" s="6" t="s">
        <v>331</v>
      </c>
      <c r="F158" s="6" t="s">
        <v>649</v>
      </c>
      <c r="H158" s="6" t="s">
        <v>209</v>
      </c>
      <c r="I158" s="77" t="s">
        <v>1305</v>
      </c>
      <c r="J158" s="77" t="s">
        <v>1306</v>
      </c>
      <c r="P158" s="4" t="s">
        <v>1272</v>
      </c>
      <c r="S158" s="74"/>
      <c r="AA158" s="74"/>
      <c r="AK158" s="86"/>
      <c r="AL158" s="86"/>
      <c r="AM158" s="21"/>
      <c r="AR158" s="86"/>
      <c r="AS158" s="86"/>
      <c r="AT158" s="21"/>
      <c r="BA158" s="21"/>
    </row>
    <row r="159" spans="1:53" ht="14.2" customHeight="1" x14ac:dyDescent="0.5">
      <c r="A159" s="7" t="s">
        <v>511</v>
      </c>
      <c r="B159" s="5">
        <v>45173</v>
      </c>
      <c r="C159" s="6" t="s">
        <v>1307</v>
      </c>
      <c r="D159" s="6" t="s">
        <v>650</v>
      </c>
      <c r="E159" s="6" t="s">
        <v>331</v>
      </c>
      <c r="F159" s="6" t="s">
        <v>649</v>
      </c>
      <c r="H159" s="6" t="s">
        <v>209</v>
      </c>
      <c r="I159" s="77" t="s">
        <v>1305</v>
      </c>
      <c r="J159" s="77" t="s">
        <v>1306</v>
      </c>
      <c r="O159" s="98" t="str">
        <f t="shared" ref="O159" si="154">_xlfn.CONCAT(C159&amp;"-"&amp;F159&amp;"-"&amp;E159&amp;"-16S")</f>
        <v>PS138_143-1-CTD-3000-16S</v>
      </c>
      <c r="P159" s="4" t="s">
        <v>552</v>
      </c>
      <c r="R159" s="21" t="s">
        <v>1454</v>
      </c>
      <c r="S159" s="74">
        <v>8</v>
      </c>
      <c r="T159" s="4">
        <f>S159/$AD$2</f>
        <v>1.6</v>
      </c>
      <c r="U159" s="4">
        <f>$AH$2-V159</f>
        <v>3.75</v>
      </c>
      <c r="V159" s="4">
        <f>IF(T159&gt;=1,$AH$2/T159,$AH$2)</f>
        <v>6.25</v>
      </c>
      <c r="X159" s="86" t="s">
        <v>1372</v>
      </c>
      <c r="Y159" s="87">
        <v>10</v>
      </c>
      <c r="Z159" s="21" t="s">
        <v>1454</v>
      </c>
      <c r="AA159" s="74">
        <v>8</v>
      </c>
      <c r="AB159" s="21">
        <f>IF(T159&gt;1,(T159-1)*$AF$2,0)</f>
        <v>3.0000000000000004</v>
      </c>
      <c r="AC159" s="4">
        <f t="shared" ref="AC159" si="155">AB159+$AF$2</f>
        <v>8</v>
      </c>
      <c r="AK159" s="86" t="s">
        <v>1372</v>
      </c>
      <c r="AL159" s="87">
        <v>10</v>
      </c>
      <c r="AM159" s="21" t="s">
        <v>1454</v>
      </c>
      <c r="AN159" s="89">
        <v>46</v>
      </c>
      <c r="AO159" s="93">
        <f>(AN159/(660*630))*10^6</f>
        <v>110.63011063011062</v>
      </c>
      <c r="AP159">
        <f>(AO159/$AV$2)</f>
        <v>27.657527657527655</v>
      </c>
      <c r="AR159" s="86" t="s">
        <v>1372</v>
      </c>
      <c r="AS159" s="87">
        <v>10</v>
      </c>
      <c r="AT159" s="21" t="s">
        <v>1454</v>
      </c>
      <c r="AU159" s="95">
        <f>IF(AP159&gt;1,(AP159-1)*$AX$2,0)</f>
        <v>266.57527657527658</v>
      </c>
      <c r="AZ159" s="98" t="s">
        <v>1762</v>
      </c>
      <c r="BA159" s="21" t="s">
        <v>1454</v>
      </c>
    </row>
    <row r="160" spans="1:53" ht="14.2" customHeight="1" x14ac:dyDescent="0.45">
      <c r="A160" s="7" t="s">
        <v>512</v>
      </c>
      <c r="B160" s="5">
        <v>45173</v>
      </c>
      <c r="C160" s="6" t="s">
        <v>1307</v>
      </c>
      <c r="D160" s="6" t="s">
        <v>650</v>
      </c>
      <c r="E160" s="6" t="s">
        <v>338</v>
      </c>
      <c r="F160" s="6" t="s">
        <v>649</v>
      </c>
      <c r="H160" s="6" t="s">
        <v>209</v>
      </c>
      <c r="I160" s="77" t="s">
        <v>1305</v>
      </c>
      <c r="J160" s="77" t="s">
        <v>1306</v>
      </c>
      <c r="P160" s="4" t="s">
        <v>1272</v>
      </c>
      <c r="S160" s="74"/>
      <c r="AA160" s="74"/>
      <c r="AK160" s="86"/>
      <c r="AL160" s="86"/>
      <c r="AM160" s="21"/>
      <c r="AR160" s="86"/>
      <c r="AS160" s="86"/>
      <c r="AT160" s="21"/>
      <c r="BA160" s="21"/>
    </row>
    <row r="161" spans="1:53" ht="14.2" customHeight="1" x14ac:dyDescent="0.5">
      <c r="A161" s="7" t="s">
        <v>513</v>
      </c>
      <c r="B161" s="5">
        <v>45173</v>
      </c>
      <c r="C161" s="6" t="s">
        <v>1307</v>
      </c>
      <c r="D161" s="6" t="s">
        <v>650</v>
      </c>
      <c r="E161" s="6" t="s">
        <v>338</v>
      </c>
      <c r="F161" s="6" t="s">
        <v>649</v>
      </c>
      <c r="H161" s="6" t="s">
        <v>209</v>
      </c>
      <c r="I161" s="77" t="s">
        <v>1305</v>
      </c>
      <c r="J161" s="77" t="s">
        <v>1306</v>
      </c>
      <c r="O161" s="98" t="str">
        <f t="shared" ref="O161" si="156">_xlfn.CONCAT(C161&amp;"-"&amp;F161&amp;"-"&amp;E161&amp;"-16S")</f>
        <v>PS138_143-1-CTD-2000-16S</v>
      </c>
      <c r="P161" s="4" t="s">
        <v>552</v>
      </c>
      <c r="R161" s="21" t="s">
        <v>1455</v>
      </c>
      <c r="S161" s="74">
        <v>14</v>
      </c>
      <c r="T161" s="4">
        <f>S161/$AD$2</f>
        <v>2.8</v>
      </c>
      <c r="U161" s="4">
        <f>$AH$2-V161</f>
        <v>6.4285714285714288</v>
      </c>
      <c r="V161" s="4">
        <f>IF(T161&gt;=1,$AH$2/T161,$AH$2)</f>
        <v>3.5714285714285716</v>
      </c>
      <c r="X161" s="86" t="s">
        <v>1373</v>
      </c>
      <c r="Y161" s="87">
        <v>10</v>
      </c>
      <c r="Z161" s="21" t="s">
        <v>1455</v>
      </c>
      <c r="AA161" s="74">
        <v>14</v>
      </c>
      <c r="AB161" s="21">
        <f>IF(T161&gt;1,(T161-1)*$AF$2,0)</f>
        <v>9</v>
      </c>
      <c r="AC161" s="4">
        <f t="shared" ref="AC161" si="157">AB161+$AF$2</f>
        <v>14</v>
      </c>
      <c r="AK161" s="86" t="s">
        <v>1373</v>
      </c>
      <c r="AL161" s="87">
        <v>10</v>
      </c>
      <c r="AM161" s="21" t="s">
        <v>1455</v>
      </c>
      <c r="AN161" s="89">
        <v>37</v>
      </c>
      <c r="AO161" s="93">
        <f>(AN161/(660*630))*10^6</f>
        <v>88.985088985088979</v>
      </c>
      <c r="AP161">
        <f>(AO161/$AV$2)</f>
        <v>22.246272246272245</v>
      </c>
      <c r="AR161" s="86" t="s">
        <v>1373</v>
      </c>
      <c r="AS161" s="87">
        <v>10</v>
      </c>
      <c r="AT161" s="21" t="s">
        <v>1455</v>
      </c>
      <c r="AU161" s="95">
        <f>IF(AP161&gt;1,(AP161-1)*$AX$2,0)</f>
        <v>212.46272246272244</v>
      </c>
      <c r="AZ161" s="98" t="s">
        <v>1763</v>
      </c>
      <c r="BA161" s="21" t="s">
        <v>1455</v>
      </c>
    </row>
    <row r="162" spans="1:53" ht="14.2" customHeight="1" x14ac:dyDescent="0.45">
      <c r="A162" s="7" t="s">
        <v>514</v>
      </c>
      <c r="B162" s="5">
        <v>45173</v>
      </c>
      <c r="C162" s="6" t="s">
        <v>1307</v>
      </c>
      <c r="D162" s="6" t="s">
        <v>650</v>
      </c>
      <c r="E162" s="6" t="s">
        <v>332</v>
      </c>
      <c r="F162" s="6" t="s">
        <v>649</v>
      </c>
      <c r="H162" s="6" t="s">
        <v>209</v>
      </c>
      <c r="I162" s="77" t="s">
        <v>1305</v>
      </c>
      <c r="J162" s="77" t="s">
        <v>1306</v>
      </c>
      <c r="P162" s="4" t="s">
        <v>1272</v>
      </c>
      <c r="S162" s="74"/>
      <c r="AA162" s="74"/>
      <c r="AK162" s="86"/>
      <c r="AL162" s="86"/>
      <c r="AM162" s="21"/>
      <c r="AR162" s="86"/>
      <c r="AS162" s="86"/>
      <c r="AT162" s="21"/>
      <c r="BA162" s="21"/>
    </row>
    <row r="163" spans="1:53" ht="14.2" customHeight="1" x14ac:dyDescent="0.5">
      <c r="A163" s="7" t="s">
        <v>515</v>
      </c>
      <c r="B163" s="5">
        <v>45173</v>
      </c>
      <c r="C163" s="6" t="s">
        <v>1307</v>
      </c>
      <c r="D163" s="6" t="s">
        <v>650</v>
      </c>
      <c r="E163" s="6" t="s">
        <v>332</v>
      </c>
      <c r="F163" s="6" t="s">
        <v>649</v>
      </c>
      <c r="H163" s="6" t="s">
        <v>209</v>
      </c>
      <c r="I163" s="77" t="s">
        <v>1305</v>
      </c>
      <c r="J163" s="77" t="s">
        <v>1306</v>
      </c>
      <c r="O163" s="98" t="str">
        <f t="shared" ref="O163" si="158">_xlfn.CONCAT(C163&amp;"-"&amp;F163&amp;"-"&amp;E163&amp;"-16S")</f>
        <v>PS138_143-1-CTD-1500-16S</v>
      </c>
      <c r="P163" s="4" t="s">
        <v>552</v>
      </c>
      <c r="R163" s="21" t="s">
        <v>1456</v>
      </c>
      <c r="S163" s="74">
        <v>14</v>
      </c>
      <c r="T163" s="4">
        <f>S163/$AD$2</f>
        <v>2.8</v>
      </c>
      <c r="U163" s="4">
        <f>$AH$2-V163</f>
        <v>6.4285714285714288</v>
      </c>
      <c r="V163" s="4">
        <f>IF(T163&gt;=1,$AH$2/T163,$AH$2)</f>
        <v>3.5714285714285716</v>
      </c>
      <c r="X163" s="87" t="s">
        <v>1367</v>
      </c>
      <c r="Y163" s="86">
        <v>11</v>
      </c>
      <c r="Z163" s="21" t="s">
        <v>1456</v>
      </c>
      <c r="AA163" s="74">
        <v>14</v>
      </c>
      <c r="AB163" s="21">
        <f>IF(T163&gt;1,(T163-1)*$AF$2,0)</f>
        <v>9</v>
      </c>
      <c r="AC163" s="4">
        <f t="shared" ref="AC163" si="159">AB163+$AF$2</f>
        <v>14</v>
      </c>
      <c r="AK163" s="87" t="s">
        <v>1367</v>
      </c>
      <c r="AL163" s="86">
        <v>11</v>
      </c>
      <c r="AM163" s="21" t="s">
        <v>1456</v>
      </c>
      <c r="AN163" s="89">
        <v>120</v>
      </c>
      <c r="AO163" s="93">
        <f>(AN163/(660*630))*10^6</f>
        <v>288.60028860028859</v>
      </c>
      <c r="AP163">
        <f>(AO163/$AV$2)</f>
        <v>72.150072150072148</v>
      </c>
      <c r="AR163" s="87" t="s">
        <v>1367</v>
      </c>
      <c r="AS163" s="86">
        <v>11</v>
      </c>
      <c r="AT163" s="21" t="s">
        <v>1456</v>
      </c>
      <c r="AU163" s="95">
        <f>IF(AP163&gt;1,(AP163-1)*$AX$2,0)</f>
        <v>711.50072150072151</v>
      </c>
      <c r="AZ163" s="98" t="s">
        <v>1764</v>
      </c>
      <c r="BA163" s="21" t="s">
        <v>1456</v>
      </c>
    </row>
    <row r="164" spans="1:53" ht="14.2" customHeight="1" x14ac:dyDescent="0.45">
      <c r="A164" s="7" t="s">
        <v>516</v>
      </c>
      <c r="B164" s="5">
        <v>45173</v>
      </c>
      <c r="C164" s="6" t="s">
        <v>1307</v>
      </c>
      <c r="D164" s="6" t="s">
        <v>650</v>
      </c>
      <c r="E164" s="6" t="s">
        <v>210</v>
      </c>
      <c r="F164" s="6" t="s">
        <v>649</v>
      </c>
      <c r="H164" s="6" t="s">
        <v>209</v>
      </c>
      <c r="I164" s="77" t="s">
        <v>1305</v>
      </c>
      <c r="J164" s="77" t="s">
        <v>1306</v>
      </c>
      <c r="P164" s="4" t="s">
        <v>1272</v>
      </c>
      <c r="S164" s="74"/>
      <c r="AA164" s="74"/>
      <c r="AK164" s="86"/>
      <c r="AL164" s="86"/>
      <c r="AM164" s="21"/>
      <c r="AR164" s="86"/>
      <c r="AS164" s="86"/>
      <c r="AT164" s="21"/>
      <c r="BA164" s="21"/>
    </row>
    <row r="165" spans="1:53" ht="14.2" customHeight="1" x14ac:dyDescent="0.45">
      <c r="A165" s="7" t="s">
        <v>517</v>
      </c>
      <c r="B165" s="5">
        <v>45173</v>
      </c>
      <c r="C165" s="6" t="s">
        <v>1307</v>
      </c>
      <c r="D165" s="6" t="s">
        <v>650</v>
      </c>
      <c r="E165" s="6" t="s">
        <v>210</v>
      </c>
      <c r="F165" s="6" t="s">
        <v>649</v>
      </c>
      <c r="H165" s="6" t="s">
        <v>209</v>
      </c>
      <c r="I165" s="77" t="s">
        <v>1305</v>
      </c>
      <c r="J165" s="77" t="s">
        <v>1306</v>
      </c>
      <c r="O165" s="98" t="str">
        <f t="shared" ref="O165" si="160">_xlfn.CONCAT(C165&amp;"-"&amp;F165&amp;"-"&amp;E165&amp;"-16S")</f>
        <v>PS138_143-1-CTD-1000-16S</v>
      </c>
      <c r="P165" s="4" t="s">
        <v>552</v>
      </c>
      <c r="R165" s="21" t="s">
        <v>1457</v>
      </c>
      <c r="S165" s="74">
        <v>23</v>
      </c>
      <c r="T165" s="4">
        <f>S165/$AD$2</f>
        <v>4.5999999999999996</v>
      </c>
      <c r="U165" s="4">
        <f>$AH$2-V165</f>
        <v>7.8260869565217384</v>
      </c>
      <c r="V165" s="4">
        <f>IF(T165&gt;=1,$AH$2/T165,$AH$2)</f>
        <v>2.1739130434782612</v>
      </c>
      <c r="X165" s="86" t="s">
        <v>1368</v>
      </c>
      <c r="Y165" s="86">
        <v>11</v>
      </c>
      <c r="Z165" s="21" t="s">
        <v>1457</v>
      </c>
      <c r="AA165" s="74">
        <v>23</v>
      </c>
      <c r="AB165" s="21">
        <f>IF(T165&gt;1,(T165-1)*$AF$2,0)</f>
        <v>18</v>
      </c>
      <c r="AC165" s="4">
        <f t="shared" ref="AC165" si="161">AB165+$AF$2</f>
        <v>23</v>
      </c>
      <c r="AK165" s="86" t="s">
        <v>1368</v>
      </c>
      <c r="AL165" s="86">
        <v>11</v>
      </c>
      <c r="AM165" s="21" t="s">
        <v>1457</v>
      </c>
      <c r="AN165" s="89">
        <v>58</v>
      </c>
      <c r="AO165" s="93">
        <f>(AN165/(660*630))*10^6</f>
        <v>139.49013949013951</v>
      </c>
      <c r="AP165">
        <f>(AO165/$AV$2)</f>
        <v>34.872534872534878</v>
      </c>
      <c r="AR165" s="86" t="s">
        <v>1368</v>
      </c>
      <c r="AS165" s="86">
        <v>11</v>
      </c>
      <c r="AT165" s="21" t="s">
        <v>1457</v>
      </c>
      <c r="AU165" s="95">
        <f>IF(AP165&gt;1,(AP165-1)*$AX$2,0)</f>
        <v>338.72534872534879</v>
      </c>
      <c r="AZ165" s="98" t="s">
        <v>1765</v>
      </c>
      <c r="BA165" s="21" t="s">
        <v>1457</v>
      </c>
    </row>
    <row r="166" spans="1:53" ht="14.2" customHeight="1" x14ac:dyDescent="0.45">
      <c r="A166" s="7" t="s">
        <v>518</v>
      </c>
      <c r="B166" s="5">
        <v>45173</v>
      </c>
      <c r="C166" s="6" t="s">
        <v>1307</v>
      </c>
      <c r="D166" s="6" t="s">
        <v>650</v>
      </c>
      <c r="E166" s="6" t="s">
        <v>201</v>
      </c>
      <c r="F166" s="6" t="s">
        <v>649</v>
      </c>
      <c r="H166" s="6" t="s">
        <v>209</v>
      </c>
      <c r="I166" s="77" t="s">
        <v>1305</v>
      </c>
      <c r="J166" s="77" t="s">
        <v>1306</v>
      </c>
      <c r="P166" s="4" t="s">
        <v>1272</v>
      </c>
      <c r="S166" s="74"/>
      <c r="AA166" s="74"/>
      <c r="AK166" s="86"/>
      <c r="AL166" s="86"/>
      <c r="AM166" s="21"/>
      <c r="AR166" s="86"/>
      <c r="AS166" s="86"/>
      <c r="AT166" s="21"/>
      <c r="BA166" s="21"/>
    </row>
    <row r="167" spans="1:53" ht="14.2" customHeight="1" x14ac:dyDescent="0.45">
      <c r="A167" s="7" t="s">
        <v>519</v>
      </c>
      <c r="B167" s="5">
        <v>45173</v>
      </c>
      <c r="C167" s="6" t="s">
        <v>1307</v>
      </c>
      <c r="D167" s="6" t="s">
        <v>650</v>
      </c>
      <c r="E167" s="6" t="s">
        <v>201</v>
      </c>
      <c r="F167" s="6" t="s">
        <v>649</v>
      </c>
      <c r="H167" s="6" t="s">
        <v>209</v>
      </c>
      <c r="I167" s="77" t="s">
        <v>1305</v>
      </c>
      <c r="J167" s="77" t="s">
        <v>1306</v>
      </c>
      <c r="O167" s="98" t="str">
        <f t="shared" ref="O167:O168" si="162">_xlfn.CONCAT(C167&amp;"-"&amp;F167&amp;"-"&amp;E167&amp;"-16S")</f>
        <v>PS138_143-1-CTD-500-16S</v>
      </c>
      <c r="P167" s="4" t="s">
        <v>552</v>
      </c>
      <c r="Q167" s="117"/>
      <c r="R167" s="21" t="s">
        <v>1458</v>
      </c>
      <c r="S167" s="74">
        <v>25</v>
      </c>
      <c r="T167" s="4">
        <f>S167/$AD$2</f>
        <v>5</v>
      </c>
      <c r="U167" s="4">
        <f>$AH$2-V167</f>
        <v>8</v>
      </c>
      <c r="V167" s="4">
        <f>IF(T167&gt;=1,$AH$2/T167,$AH$2)</f>
        <v>2</v>
      </c>
      <c r="X167" s="86" t="s">
        <v>1369</v>
      </c>
      <c r="Y167" s="86">
        <v>11</v>
      </c>
      <c r="Z167" s="21" t="s">
        <v>1458</v>
      </c>
      <c r="AA167" s="74">
        <v>25</v>
      </c>
      <c r="AB167" s="21">
        <f>IF(T167&gt;1,(T167-1)*$AF$2,0)</f>
        <v>20</v>
      </c>
      <c r="AC167" s="4">
        <f t="shared" ref="AC167" si="163">AB167+$AF$2</f>
        <v>25</v>
      </c>
      <c r="AK167" s="86" t="s">
        <v>1369</v>
      </c>
      <c r="AL167" s="86">
        <v>11</v>
      </c>
      <c r="AM167" s="21" t="s">
        <v>1458</v>
      </c>
      <c r="AN167" s="89">
        <v>0.2</v>
      </c>
      <c r="AO167" s="93">
        <f>(AN167/(660*630))*10^6</f>
        <v>0.48100048100048098</v>
      </c>
      <c r="AP167">
        <f>(AO167/$AV$2)</f>
        <v>0.12025012025012025</v>
      </c>
      <c r="AR167" s="86" t="s">
        <v>1369</v>
      </c>
      <c r="AS167" s="86">
        <v>11</v>
      </c>
      <c r="AT167" s="21" t="s">
        <v>1458</v>
      </c>
      <c r="AU167" s="95">
        <f>IF(AP167&gt;1,(AP167-1)*$AX$2,0)</f>
        <v>0</v>
      </c>
      <c r="AZ167" s="98" t="s">
        <v>1766</v>
      </c>
      <c r="BA167" s="21" t="s">
        <v>1458</v>
      </c>
    </row>
    <row r="168" spans="1:53" ht="14.2" customHeight="1" x14ac:dyDescent="0.45">
      <c r="A168" s="7" t="s">
        <v>520</v>
      </c>
      <c r="B168" s="5">
        <v>45176</v>
      </c>
      <c r="C168" s="6" t="s">
        <v>1308</v>
      </c>
      <c r="D168" s="6" t="s">
        <v>650</v>
      </c>
      <c r="E168" s="6"/>
      <c r="F168" s="6" t="s">
        <v>647</v>
      </c>
      <c r="G168" s="6" t="s">
        <v>646</v>
      </c>
      <c r="H168" s="6" t="s">
        <v>209</v>
      </c>
      <c r="I168" s="6" t="s">
        <v>1309</v>
      </c>
      <c r="J168" s="6" t="s">
        <v>1310</v>
      </c>
      <c r="O168" s="98" t="str">
        <f t="shared" si="162"/>
        <v>PS138_151-1-OFOBS--16S</v>
      </c>
      <c r="P168" s="4" t="s">
        <v>552</v>
      </c>
      <c r="Q168" s="21" t="s">
        <v>1938</v>
      </c>
      <c r="R168" s="21" t="s">
        <v>1938</v>
      </c>
      <c r="S168" s="74">
        <v>40</v>
      </c>
      <c r="T168" s="4">
        <f>S168/$AD$2</f>
        <v>8</v>
      </c>
      <c r="U168" s="4">
        <f>$AH$2-V168</f>
        <v>8.75</v>
      </c>
      <c r="V168" s="4">
        <f>IF(T168&gt;=1,$AH$2/T168,$AH$2)</f>
        <v>1.25</v>
      </c>
      <c r="Z168" s="21" t="s">
        <v>1458</v>
      </c>
      <c r="AA168" s="74">
        <v>25</v>
      </c>
      <c r="AB168" s="21">
        <f>IF(T168&gt;1,(T168-1)*$AF$2,0)</f>
        <v>35</v>
      </c>
      <c r="AC168" s="4">
        <f t="shared" ref="AC168" si="164">AB168+$AF$2</f>
        <v>40</v>
      </c>
      <c r="AK168" s="86"/>
      <c r="AL168" s="86"/>
      <c r="AM168" s="21"/>
      <c r="AR168" s="86"/>
      <c r="AS168" s="86"/>
      <c r="AT168" s="21"/>
      <c r="BA168" s="21"/>
    </row>
    <row r="169" spans="1:53" ht="14.2" customHeight="1" x14ac:dyDescent="0.45">
      <c r="A169" s="7" t="s">
        <v>521</v>
      </c>
      <c r="B169" s="5">
        <v>45180</v>
      </c>
      <c r="C169" s="6" t="s">
        <v>1258</v>
      </c>
      <c r="D169" s="6" t="s">
        <v>680</v>
      </c>
      <c r="E169" s="6" t="s">
        <v>333</v>
      </c>
      <c r="F169" s="6" t="s">
        <v>649</v>
      </c>
      <c r="G169" s="6"/>
      <c r="H169" s="6"/>
      <c r="I169" s="6" t="s">
        <v>1311</v>
      </c>
      <c r="J169" s="6" t="s">
        <v>1312</v>
      </c>
      <c r="O169" s="98" t="str">
        <f t="shared" ref="O169" si="165">_xlfn.CONCAT(C169&amp;"-"&amp;F169&amp;"-"&amp;E169&amp;"-16S")</f>
        <v>PS138_166-01-CTD-200-16S</v>
      </c>
      <c r="P169" s="4" t="s">
        <v>552</v>
      </c>
      <c r="R169" s="21" t="s">
        <v>1459</v>
      </c>
      <c r="S169" s="74">
        <v>6</v>
      </c>
      <c r="T169" s="4">
        <f>S169/$AD$2</f>
        <v>1.2</v>
      </c>
      <c r="U169" s="4">
        <f>$AH$2-V169</f>
        <v>1.6666666666666661</v>
      </c>
      <c r="V169" s="4">
        <f>IF(T169&gt;=1,$AH$2/T169,$AH$2)</f>
        <v>8.3333333333333339</v>
      </c>
      <c r="X169" s="86" t="s">
        <v>1370</v>
      </c>
      <c r="Y169" s="86">
        <v>11</v>
      </c>
      <c r="Z169" s="21" t="s">
        <v>1459</v>
      </c>
      <c r="AA169" s="74">
        <v>6</v>
      </c>
      <c r="AB169" s="21">
        <f>IF(T169&gt;1,(T169-1)*$AF$2,0)</f>
        <v>0.99999999999999978</v>
      </c>
      <c r="AC169" s="4">
        <f t="shared" ref="AC169" si="166">AB169+$AF$2</f>
        <v>6</v>
      </c>
      <c r="AK169" s="86" t="s">
        <v>1370</v>
      </c>
      <c r="AL169" s="86">
        <v>11</v>
      </c>
      <c r="AM169" s="21" t="s">
        <v>1459</v>
      </c>
      <c r="AN169" s="89">
        <v>101</v>
      </c>
      <c r="AO169" s="93">
        <f>(AN169/(660*630))*10^6</f>
        <v>242.90524290524289</v>
      </c>
      <c r="AP169">
        <f>(AO169/$AV$2)</f>
        <v>60.726310726310722</v>
      </c>
      <c r="AR169" s="86" t="s">
        <v>1370</v>
      </c>
      <c r="AS169" s="86">
        <v>11</v>
      </c>
      <c r="AT169" s="21" t="s">
        <v>1459</v>
      </c>
      <c r="AU169" s="95">
        <f>IF(AP169&gt;1,(AP169-1)*$AX$2,0)</f>
        <v>597.26310726310726</v>
      </c>
      <c r="AZ169" s="98" t="s">
        <v>1767</v>
      </c>
      <c r="BA169" s="21" t="s">
        <v>1459</v>
      </c>
    </row>
    <row r="170" spans="1:53" ht="14.2" customHeight="1" x14ac:dyDescent="0.45">
      <c r="A170" s="7" t="s">
        <v>522</v>
      </c>
      <c r="B170" s="5">
        <v>45180</v>
      </c>
      <c r="C170" s="6" t="s">
        <v>1258</v>
      </c>
      <c r="D170" s="6" t="s">
        <v>680</v>
      </c>
      <c r="E170" s="6" t="s">
        <v>333</v>
      </c>
      <c r="F170" s="6" t="s">
        <v>649</v>
      </c>
      <c r="G170" s="6"/>
      <c r="H170" s="6"/>
      <c r="I170" s="6" t="s">
        <v>1311</v>
      </c>
      <c r="J170" s="6" t="s">
        <v>1312</v>
      </c>
      <c r="P170" s="4" t="s">
        <v>1272</v>
      </c>
      <c r="S170" s="74"/>
      <c r="AA170" s="74"/>
      <c r="AK170" s="86"/>
      <c r="AL170" s="86"/>
      <c r="AM170" s="21"/>
      <c r="AR170" s="86"/>
      <c r="AS170" s="86"/>
      <c r="AT170" s="21"/>
      <c r="BA170" s="21"/>
    </row>
    <row r="171" spans="1:53" ht="14.2" customHeight="1" x14ac:dyDescent="0.45">
      <c r="A171" s="7" t="s">
        <v>523</v>
      </c>
      <c r="B171" s="5">
        <v>45180</v>
      </c>
      <c r="C171" s="6" t="s">
        <v>1258</v>
      </c>
      <c r="D171" s="6" t="s">
        <v>680</v>
      </c>
      <c r="E171" s="6" t="s">
        <v>211</v>
      </c>
      <c r="F171" s="6" t="s">
        <v>649</v>
      </c>
      <c r="G171" s="6"/>
      <c r="H171" s="6"/>
      <c r="I171" s="6" t="s">
        <v>1311</v>
      </c>
      <c r="J171" s="6" t="s">
        <v>1312</v>
      </c>
      <c r="O171" s="98" t="str">
        <f t="shared" ref="O171" si="167">_xlfn.CONCAT(C171&amp;"-"&amp;F171&amp;"-"&amp;E171&amp;"-16S")</f>
        <v>PS138_166-01-CTD-100-16S</v>
      </c>
      <c r="P171" s="4" t="s">
        <v>552</v>
      </c>
      <c r="R171" s="21" t="s">
        <v>1460</v>
      </c>
      <c r="S171" s="74">
        <v>15</v>
      </c>
      <c r="T171" s="4">
        <f>S171/$AD$2</f>
        <v>3</v>
      </c>
      <c r="U171" s="4">
        <f>$AH$2-V171</f>
        <v>6.6666666666666661</v>
      </c>
      <c r="V171" s="4">
        <f>IF(T171&gt;=1,$AH$2/T171,$AH$2)</f>
        <v>3.3333333333333335</v>
      </c>
      <c r="X171" s="86" t="s">
        <v>1138</v>
      </c>
      <c r="Y171" s="86">
        <v>11</v>
      </c>
      <c r="Z171" s="21" t="s">
        <v>1460</v>
      </c>
      <c r="AA171" s="74">
        <v>15</v>
      </c>
      <c r="AB171" s="21">
        <f>IF(T171&gt;1,(T171-1)*$AF$2,0)</f>
        <v>10</v>
      </c>
      <c r="AC171" s="4">
        <f t="shared" ref="AC171" si="168">AB171+$AF$2</f>
        <v>15</v>
      </c>
      <c r="AE171" s="4" t="s">
        <v>1635</v>
      </c>
      <c r="AK171" s="86" t="s">
        <v>1138</v>
      </c>
      <c r="AL171" s="86">
        <v>11</v>
      </c>
      <c r="AM171" s="21" t="s">
        <v>1460</v>
      </c>
      <c r="AN171" s="89">
        <v>73</v>
      </c>
      <c r="AO171" s="93">
        <f>(AN171/(660*630))*10^6</f>
        <v>175.56517556517556</v>
      </c>
      <c r="AP171">
        <f>(AO171/$AV$2)</f>
        <v>43.891293891293891</v>
      </c>
      <c r="AR171" s="86" t="s">
        <v>1138</v>
      </c>
      <c r="AS171" s="86">
        <v>11</v>
      </c>
      <c r="AT171" s="21" t="s">
        <v>1460</v>
      </c>
      <c r="AU171" s="95">
        <f>IF(AP171&gt;1,(AP171-1)*$AX$2,0)</f>
        <v>428.9129389129389</v>
      </c>
      <c r="AZ171" s="98" t="s">
        <v>1768</v>
      </c>
      <c r="BA171" s="21" t="s">
        <v>1460</v>
      </c>
    </row>
    <row r="172" spans="1:53" ht="14.2" customHeight="1" x14ac:dyDescent="0.45">
      <c r="A172" s="7" t="s">
        <v>524</v>
      </c>
      <c r="B172" s="5">
        <v>45180</v>
      </c>
      <c r="C172" s="6" t="s">
        <v>1258</v>
      </c>
      <c r="D172" s="6" t="s">
        <v>680</v>
      </c>
      <c r="E172" s="6" t="s">
        <v>211</v>
      </c>
      <c r="F172" s="6" t="s">
        <v>649</v>
      </c>
      <c r="G172" s="6"/>
      <c r="H172" s="6"/>
      <c r="I172" s="6" t="s">
        <v>1311</v>
      </c>
      <c r="J172" s="6" t="s">
        <v>1312</v>
      </c>
      <c r="P172" s="4" t="s">
        <v>1272</v>
      </c>
      <c r="S172" s="74"/>
      <c r="AA172" s="74"/>
      <c r="AK172" s="86"/>
      <c r="AL172" s="86"/>
      <c r="AM172" s="21"/>
      <c r="AR172" s="86"/>
      <c r="AS172" s="86"/>
      <c r="AT172" s="21"/>
      <c r="BA172" s="21"/>
    </row>
    <row r="173" spans="1:53" ht="14.2" customHeight="1" x14ac:dyDescent="0.45">
      <c r="A173" s="7" t="s">
        <v>525</v>
      </c>
      <c r="B173" s="5">
        <v>45180</v>
      </c>
      <c r="C173" s="6" t="s">
        <v>1258</v>
      </c>
      <c r="D173" s="6" t="s">
        <v>680</v>
      </c>
      <c r="E173" s="6" t="s">
        <v>213</v>
      </c>
      <c r="F173" s="6" t="s">
        <v>649</v>
      </c>
      <c r="G173" s="6"/>
      <c r="H173" s="6"/>
      <c r="I173" s="6" t="s">
        <v>1311</v>
      </c>
      <c r="J173" s="6" t="s">
        <v>1312</v>
      </c>
      <c r="O173" s="98" t="str">
        <f t="shared" ref="O173" si="169">_xlfn.CONCAT(C173&amp;"-"&amp;F173&amp;"-"&amp;E173&amp;"-16S")</f>
        <v>PS138_166-01-CTD-50-16S</v>
      </c>
      <c r="P173" s="4" t="s">
        <v>552</v>
      </c>
      <c r="R173" s="21" t="s">
        <v>1461</v>
      </c>
      <c r="S173" s="74">
        <v>26</v>
      </c>
      <c r="T173" s="4">
        <f>S173/$AD$2</f>
        <v>5.2</v>
      </c>
      <c r="U173" s="4">
        <f>$AH$2-V173</f>
        <v>8.0769230769230766</v>
      </c>
      <c r="V173" s="4">
        <f>IF(T173&gt;=1,$AH$2/T173,$AH$2)</f>
        <v>1.9230769230769229</v>
      </c>
      <c r="X173" s="86" t="s">
        <v>1371</v>
      </c>
      <c r="Y173" s="86">
        <v>11</v>
      </c>
      <c r="Z173" s="21" t="s">
        <v>1461</v>
      </c>
      <c r="AA173" s="74">
        <v>26</v>
      </c>
      <c r="AB173" s="21">
        <f>IF(T173&gt;1,(T173-1)*$AF$2,0)</f>
        <v>21</v>
      </c>
      <c r="AC173" s="4">
        <f t="shared" ref="AC173" si="170">AB173+$AF$2</f>
        <v>26</v>
      </c>
      <c r="AE173" s="4" t="s">
        <v>1635</v>
      </c>
      <c r="AK173" s="86" t="s">
        <v>1371</v>
      </c>
      <c r="AL173" s="86">
        <v>11</v>
      </c>
      <c r="AM173" s="21" t="s">
        <v>1461</v>
      </c>
      <c r="AN173" s="89">
        <v>53</v>
      </c>
      <c r="AO173" s="93">
        <f>(AN173/(660*630))*10^6</f>
        <v>127.46512746512745</v>
      </c>
      <c r="AP173">
        <f>(AO173/$AV$2)</f>
        <v>31.866281866281863</v>
      </c>
      <c r="AR173" s="86" t="s">
        <v>1371</v>
      </c>
      <c r="AS173" s="86">
        <v>11</v>
      </c>
      <c r="AT173" s="21" t="s">
        <v>1461</v>
      </c>
      <c r="AU173" s="95">
        <f>IF(AP173&gt;1,(AP173-1)*$AX$2,0)</f>
        <v>308.66281866281861</v>
      </c>
      <c r="AZ173" s="98" t="s">
        <v>1769</v>
      </c>
      <c r="BA173" s="21" t="s">
        <v>1461</v>
      </c>
    </row>
    <row r="174" spans="1:53" ht="14.2" customHeight="1" x14ac:dyDescent="0.45">
      <c r="A174" s="7" t="s">
        <v>526</v>
      </c>
      <c r="B174" s="5">
        <v>45180</v>
      </c>
      <c r="C174" s="6" t="s">
        <v>1258</v>
      </c>
      <c r="D174" s="6" t="s">
        <v>680</v>
      </c>
      <c r="E174" s="6" t="s">
        <v>213</v>
      </c>
      <c r="F174" s="6" t="s">
        <v>649</v>
      </c>
      <c r="G174" s="6"/>
      <c r="H174" s="6"/>
      <c r="I174" s="6" t="s">
        <v>1311</v>
      </c>
      <c r="J174" s="6" t="s">
        <v>1312</v>
      </c>
      <c r="P174" s="4" t="s">
        <v>1272</v>
      </c>
      <c r="S174" s="74"/>
      <c r="AA174" s="74"/>
      <c r="AK174" s="86"/>
      <c r="AL174" s="86"/>
      <c r="AM174" s="21"/>
      <c r="AR174" s="86"/>
      <c r="AS174" s="86"/>
      <c r="AT174" s="21"/>
      <c r="BA174" s="21"/>
    </row>
    <row r="175" spans="1:53" ht="14.2" customHeight="1" x14ac:dyDescent="0.45">
      <c r="A175" s="7" t="s">
        <v>527</v>
      </c>
      <c r="B175" s="5">
        <v>45180</v>
      </c>
      <c r="C175" s="6" t="s">
        <v>1258</v>
      </c>
      <c r="D175" s="6" t="s">
        <v>680</v>
      </c>
      <c r="E175" s="6" t="s">
        <v>214</v>
      </c>
      <c r="F175" s="6" t="s">
        <v>649</v>
      </c>
      <c r="G175" s="6"/>
      <c r="H175" s="6"/>
      <c r="I175" s="6" t="s">
        <v>1311</v>
      </c>
      <c r="J175" s="6" t="s">
        <v>1312</v>
      </c>
      <c r="O175" s="98" t="str">
        <f t="shared" ref="O175" si="171">_xlfn.CONCAT(C175&amp;"-"&amp;F175&amp;"-"&amp;E175&amp;"-16S")</f>
        <v>PS138_166-01-CTD-25-16S</v>
      </c>
      <c r="P175" s="4" t="s">
        <v>552</v>
      </c>
      <c r="R175" s="21" t="s">
        <v>1462</v>
      </c>
      <c r="S175" s="74">
        <v>38</v>
      </c>
      <c r="T175" s="4">
        <f>S175/$AD$2</f>
        <v>7.6</v>
      </c>
      <c r="U175" s="4">
        <f>$AH$2-V175</f>
        <v>8.6842105263157894</v>
      </c>
      <c r="V175" s="4">
        <f>IF(T175&gt;=1,$AH$2/T175,$AH$2)</f>
        <v>1.3157894736842106</v>
      </c>
      <c r="X175" s="86" t="s">
        <v>1372</v>
      </c>
      <c r="Y175" s="86">
        <v>11</v>
      </c>
      <c r="Z175" s="21" t="s">
        <v>1462</v>
      </c>
      <c r="AA175" s="74">
        <v>38</v>
      </c>
      <c r="AB175" s="21">
        <f>IF(T175&gt;1,(T175-1)*$AF$2,0)</f>
        <v>33</v>
      </c>
      <c r="AC175" s="4">
        <f t="shared" ref="AC175" si="172">AB175+$AF$2</f>
        <v>38</v>
      </c>
      <c r="AE175" s="4" t="s">
        <v>1635</v>
      </c>
      <c r="AK175" s="86" t="s">
        <v>1372</v>
      </c>
      <c r="AL175" s="86">
        <v>11</v>
      </c>
      <c r="AM175" s="21" t="s">
        <v>1462</v>
      </c>
      <c r="AN175" s="89">
        <v>32</v>
      </c>
      <c r="AO175" s="93">
        <f>(AN175/(660*630))*10^6</f>
        <v>76.960076960076961</v>
      </c>
      <c r="AP175">
        <f>(AO175/$AV$2)</f>
        <v>19.24001924001924</v>
      </c>
      <c r="AR175" s="86" t="s">
        <v>1372</v>
      </c>
      <c r="AS175" s="86">
        <v>11</v>
      </c>
      <c r="AT175" s="21" t="s">
        <v>1462</v>
      </c>
      <c r="AU175" s="95">
        <f>IF(AP175&gt;1,(AP175-1)*$AX$2,0)</f>
        <v>182.4001924001924</v>
      </c>
      <c r="AZ175" s="98" t="s">
        <v>1770</v>
      </c>
      <c r="BA175" s="21" t="s">
        <v>1462</v>
      </c>
    </row>
    <row r="176" spans="1:53" ht="14.2" customHeight="1" x14ac:dyDescent="0.45">
      <c r="A176" s="7" t="s">
        <v>528</v>
      </c>
      <c r="B176" s="5">
        <v>45180</v>
      </c>
      <c r="C176" s="6" t="s">
        <v>1258</v>
      </c>
      <c r="D176" s="6" t="s">
        <v>680</v>
      </c>
      <c r="E176" s="6" t="s">
        <v>214</v>
      </c>
      <c r="F176" s="6" t="s">
        <v>649</v>
      </c>
      <c r="G176" s="6"/>
      <c r="H176" s="6"/>
      <c r="I176" s="6" t="s">
        <v>1311</v>
      </c>
      <c r="J176" s="6" t="s">
        <v>1312</v>
      </c>
      <c r="P176" s="4" t="s">
        <v>1272</v>
      </c>
      <c r="S176" s="74"/>
      <c r="AA176" s="74"/>
      <c r="AK176" s="86"/>
      <c r="AL176" s="86"/>
      <c r="AM176" s="21"/>
      <c r="AR176" s="86"/>
      <c r="AS176" s="86"/>
      <c r="AT176" s="21"/>
      <c r="BA176" s="21"/>
    </row>
    <row r="177" spans="1:53" ht="14.2" customHeight="1" x14ac:dyDescent="0.45">
      <c r="A177" s="7" t="s">
        <v>529</v>
      </c>
      <c r="B177" s="5">
        <v>45180</v>
      </c>
      <c r="C177" s="6" t="s">
        <v>1258</v>
      </c>
      <c r="D177" s="6" t="s">
        <v>680</v>
      </c>
      <c r="E177" s="6" t="s">
        <v>328</v>
      </c>
      <c r="F177" s="6" t="s">
        <v>649</v>
      </c>
      <c r="G177" s="6"/>
      <c r="H177" s="6"/>
      <c r="I177" s="6" t="s">
        <v>1311</v>
      </c>
      <c r="J177" s="6" t="s">
        <v>1312</v>
      </c>
      <c r="O177" s="98" t="str">
        <f t="shared" ref="O177" si="173">_xlfn.CONCAT(C177&amp;"-"&amp;F177&amp;"-"&amp;E177&amp;"-16S")</f>
        <v>PS138_166-01-CTD-10-16S</v>
      </c>
      <c r="P177" s="4" t="s">
        <v>552</v>
      </c>
      <c r="R177" s="21" t="s">
        <v>1463</v>
      </c>
      <c r="S177" s="74">
        <v>46</v>
      </c>
      <c r="T177" s="4">
        <f>S177/$AD$2</f>
        <v>9.1999999999999993</v>
      </c>
      <c r="U177" s="4">
        <f>$AH$2-V177</f>
        <v>8.9130434782608692</v>
      </c>
      <c r="V177" s="4">
        <f>IF(T177&gt;=1,$AH$2/T177,$AH$2)</f>
        <v>1.0869565217391306</v>
      </c>
      <c r="X177" s="86" t="s">
        <v>1373</v>
      </c>
      <c r="Y177" s="86">
        <v>11</v>
      </c>
      <c r="Z177" s="21" t="s">
        <v>1463</v>
      </c>
      <c r="AA177" s="74">
        <v>46</v>
      </c>
      <c r="AB177" s="21">
        <f>IF(T177&gt;1,(T177-1)*$AF$2,0)</f>
        <v>41</v>
      </c>
      <c r="AC177" s="4">
        <f t="shared" ref="AC177" si="174">AB177+$AF$2</f>
        <v>46</v>
      </c>
      <c r="AE177" s="4" t="s">
        <v>1635</v>
      </c>
      <c r="AK177" s="86" t="s">
        <v>1373</v>
      </c>
      <c r="AL177" s="86">
        <v>11</v>
      </c>
      <c r="AM177" s="21" t="s">
        <v>1463</v>
      </c>
      <c r="AN177" s="89">
        <v>55</v>
      </c>
      <c r="AO177" s="93">
        <f>(AN177/(660*630))*10^6</f>
        <v>132.27513227513228</v>
      </c>
      <c r="AP177">
        <f>(AO177/$AV$2)</f>
        <v>33.06878306878307</v>
      </c>
      <c r="AR177" s="86" t="s">
        <v>1373</v>
      </c>
      <c r="AS177" s="86">
        <v>11</v>
      </c>
      <c r="AT177" s="21" t="s">
        <v>1463</v>
      </c>
      <c r="AU177" s="95">
        <f>IF(AP177&gt;1,(AP177-1)*$AX$2,0)</f>
        <v>320.68783068783068</v>
      </c>
      <c r="AZ177" s="98" t="s">
        <v>1771</v>
      </c>
      <c r="BA177" s="21" t="s">
        <v>1463</v>
      </c>
    </row>
    <row r="178" spans="1:53" ht="14.2" customHeight="1" x14ac:dyDescent="0.45">
      <c r="A178" s="7" t="s">
        <v>530</v>
      </c>
      <c r="B178" s="5">
        <v>45180</v>
      </c>
      <c r="C178" s="6" t="s">
        <v>1258</v>
      </c>
      <c r="D178" s="6" t="s">
        <v>680</v>
      </c>
      <c r="E178" s="6" t="s">
        <v>328</v>
      </c>
      <c r="F178" s="6" t="s">
        <v>649</v>
      </c>
      <c r="G178" s="6"/>
      <c r="H178" s="6"/>
      <c r="I178" s="6" t="s">
        <v>1311</v>
      </c>
      <c r="J178" s="6" t="s">
        <v>1312</v>
      </c>
      <c r="P178" s="4" t="s">
        <v>1272</v>
      </c>
      <c r="S178" s="74"/>
      <c r="AA178" s="74"/>
      <c r="AK178" s="86"/>
      <c r="AL178" s="86"/>
      <c r="AM178" s="21"/>
      <c r="AR178" s="86"/>
      <c r="AS178" s="86"/>
      <c r="AT178" s="21"/>
      <c r="BA178" s="21"/>
    </row>
    <row r="179" spans="1:53" ht="14.2" customHeight="1" x14ac:dyDescent="0.5">
      <c r="A179" s="7" t="s">
        <v>531</v>
      </c>
      <c r="B179" s="5">
        <v>45180</v>
      </c>
      <c r="C179" s="6" t="s">
        <v>1258</v>
      </c>
      <c r="D179" s="6" t="s">
        <v>680</v>
      </c>
      <c r="E179" s="6" t="s">
        <v>215</v>
      </c>
      <c r="F179" s="6" t="s">
        <v>649</v>
      </c>
      <c r="G179" s="6"/>
      <c r="H179" s="6"/>
      <c r="I179" s="6" t="s">
        <v>1311</v>
      </c>
      <c r="J179" s="6" t="s">
        <v>1312</v>
      </c>
      <c r="O179" s="98" t="str">
        <f t="shared" ref="O179" si="175">_xlfn.CONCAT(C179&amp;"-"&amp;F179&amp;"-"&amp;E179&amp;"-16S")</f>
        <v>PS138_166-01-CTD-2-16S</v>
      </c>
      <c r="P179" s="4" t="s">
        <v>552</v>
      </c>
      <c r="R179" s="21" t="s">
        <v>1464</v>
      </c>
      <c r="S179" s="74">
        <v>28</v>
      </c>
      <c r="T179" s="4">
        <f>S179/$AD$2</f>
        <v>5.6</v>
      </c>
      <c r="U179" s="4">
        <f>$AH$2-V179</f>
        <v>8.2142857142857135</v>
      </c>
      <c r="V179" s="4">
        <f>IF(T179&gt;=1,$AH$2/T179,$AH$2)</f>
        <v>1.7857142857142858</v>
      </c>
      <c r="X179" s="87" t="s">
        <v>1367</v>
      </c>
      <c r="Y179" s="86">
        <v>12</v>
      </c>
      <c r="Z179" s="21" t="s">
        <v>1464</v>
      </c>
      <c r="AA179" s="74">
        <v>28</v>
      </c>
      <c r="AB179" s="21">
        <f>IF(T179&gt;1,(T179-1)*$AF$2,0)</f>
        <v>23</v>
      </c>
      <c r="AC179" s="4">
        <f t="shared" ref="AC179" si="176">AB179+$AF$2</f>
        <v>28</v>
      </c>
      <c r="AK179" s="87" t="s">
        <v>1367</v>
      </c>
      <c r="AL179" s="86">
        <v>12</v>
      </c>
      <c r="AM179" s="21" t="s">
        <v>1464</v>
      </c>
      <c r="AN179" s="89">
        <v>160</v>
      </c>
      <c r="AO179" s="93">
        <f>(AN179/(660*630))*10^6</f>
        <v>384.80038480038479</v>
      </c>
      <c r="AP179">
        <f>(AO179/$AV$2)</f>
        <v>96.200096200096198</v>
      </c>
      <c r="AR179" s="87" t="s">
        <v>1367</v>
      </c>
      <c r="AS179" s="86">
        <v>12</v>
      </c>
      <c r="AT179" s="21" t="s">
        <v>1464</v>
      </c>
      <c r="AU179" s="95">
        <f>IF(AP179&gt;1,(AP179-1)*$AX$2,0)</f>
        <v>952.00096200096198</v>
      </c>
      <c r="AZ179" s="98" t="s">
        <v>1772</v>
      </c>
      <c r="BA179" s="21" t="s">
        <v>1464</v>
      </c>
    </row>
    <row r="180" spans="1:53" ht="14.2" customHeight="1" x14ac:dyDescent="0.45">
      <c r="A180" s="7" t="s">
        <v>532</v>
      </c>
      <c r="B180" s="5">
        <v>45180</v>
      </c>
      <c r="C180" s="6" t="s">
        <v>1258</v>
      </c>
      <c r="D180" s="6" t="s">
        <v>680</v>
      </c>
      <c r="E180" s="6" t="s">
        <v>215</v>
      </c>
      <c r="F180" s="6" t="s">
        <v>649</v>
      </c>
      <c r="G180" s="6"/>
      <c r="H180" s="6"/>
      <c r="I180" s="6" t="s">
        <v>1311</v>
      </c>
      <c r="J180" s="6" t="s">
        <v>1312</v>
      </c>
      <c r="P180" s="4" t="s">
        <v>1272</v>
      </c>
      <c r="S180" s="74"/>
      <c r="AA180" s="74"/>
      <c r="AK180" s="86"/>
      <c r="AL180" s="86"/>
      <c r="AM180" s="21"/>
      <c r="AR180" s="86"/>
      <c r="AS180" s="86"/>
      <c r="AT180" s="21"/>
      <c r="BA180" s="21"/>
    </row>
    <row r="181" spans="1:53" ht="14.2" customHeight="1" x14ac:dyDescent="0.45">
      <c r="A181" s="7" t="s">
        <v>533</v>
      </c>
      <c r="B181" s="5">
        <v>45180</v>
      </c>
      <c r="C181" s="8" t="s">
        <v>1257</v>
      </c>
      <c r="D181" s="6" t="s">
        <v>680</v>
      </c>
      <c r="E181" s="8" t="s">
        <v>1255</v>
      </c>
      <c r="F181" s="6" t="s">
        <v>649</v>
      </c>
      <c r="G181" s="6" t="s">
        <v>445</v>
      </c>
      <c r="H181" s="6"/>
      <c r="I181" s="6" t="s">
        <v>1313</v>
      </c>
      <c r="J181" s="6" t="s">
        <v>1314</v>
      </c>
      <c r="O181" s="98" t="str">
        <f t="shared" ref="O181" si="177">_xlfn.CONCAT(C181&amp;"-"&amp;F181&amp;"-"&amp;E181&amp;"-16S")</f>
        <v>PS138_168-01-CTD-4233.4-16S</v>
      </c>
      <c r="P181" s="4" t="s">
        <v>552</v>
      </c>
      <c r="R181" s="21" t="s">
        <v>1465</v>
      </c>
      <c r="S181" s="74">
        <v>6.1</v>
      </c>
      <c r="T181" s="4">
        <f>S181/$AD$2</f>
        <v>1.22</v>
      </c>
      <c r="U181" s="4">
        <f>$AH$2-V181</f>
        <v>1.8032786885245908</v>
      </c>
      <c r="V181" s="4">
        <f>IF(T181&gt;=1,$AH$2/T181,$AH$2)</f>
        <v>8.1967213114754092</v>
      </c>
      <c r="X181" s="86" t="s">
        <v>1368</v>
      </c>
      <c r="Y181" s="86">
        <v>12</v>
      </c>
      <c r="Z181" s="21" t="s">
        <v>1465</v>
      </c>
      <c r="AA181" s="74">
        <v>6.1</v>
      </c>
      <c r="AB181" s="21">
        <f>IF(T181&gt;1,(T181-1)*$AF$2,0)</f>
        <v>1.0999999999999999</v>
      </c>
      <c r="AC181" s="4">
        <f t="shared" ref="AC181" si="178">AB181+$AF$2</f>
        <v>6.1</v>
      </c>
      <c r="AK181" s="86" t="s">
        <v>1368</v>
      </c>
      <c r="AL181" s="86">
        <v>12</v>
      </c>
      <c r="AM181" s="21" t="s">
        <v>1465</v>
      </c>
      <c r="AN181" s="89">
        <v>62</v>
      </c>
      <c r="AO181" s="93">
        <f>(AN181/(660*630))*10^6</f>
        <v>149.11014911014911</v>
      </c>
      <c r="AP181">
        <f>(AO181/$AV$2)</f>
        <v>37.277537277537277</v>
      </c>
      <c r="AR181" s="86" t="s">
        <v>1368</v>
      </c>
      <c r="AS181" s="86">
        <v>12</v>
      </c>
      <c r="AT181" s="21" t="s">
        <v>1465</v>
      </c>
      <c r="AU181" s="95">
        <f>IF(AP181&gt;1,(AP181-1)*$AX$2,0)</f>
        <v>362.77537277537277</v>
      </c>
      <c r="AZ181" s="98" t="s">
        <v>1773</v>
      </c>
      <c r="BA181" s="21" t="s">
        <v>1465</v>
      </c>
    </row>
    <row r="182" spans="1:53" ht="14.2" customHeight="1" x14ac:dyDescent="0.45">
      <c r="A182" s="7" t="s">
        <v>534</v>
      </c>
      <c r="B182" s="5">
        <v>45180</v>
      </c>
      <c r="C182" s="8" t="s">
        <v>1257</v>
      </c>
      <c r="D182" s="6" t="s">
        <v>680</v>
      </c>
      <c r="E182" s="8" t="s">
        <v>1255</v>
      </c>
      <c r="F182" s="6" t="s">
        <v>649</v>
      </c>
      <c r="G182" s="6" t="s">
        <v>445</v>
      </c>
      <c r="H182" s="6"/>
      <c r="I182" s="6" t="s">
        <v>1313</v>
      </c>
      <c r="J182" s="6" t="s">
        <v>1314</v>
      </c>
      <c r="P182" s="4" t="s">
        <v>1272</v>
      </c>
      <c r="S182" s="74"/>
      <c r="AA182" s="74"/>
      <c r="AK182" s="86"/>
      <c r="AL182" s="86"/>
      <c r="AM182" s="21"/>
      <c r="AR182" s="86"/>
      <c r="AS182" s="86"/>
      <c r="AT182" s="21"/>
      <c r="BA182" s="21"/>
    </row>
    <row r="183" spans="1:53" ht="14.2" customHeight="1" x14ac:dyDescent="0.45">
      <c r="A183" s="7" t="s">
        <v>535</v>
      </c>
      <c r="B183" s="5">
        <v>45180</v>
      </c>
      <c r="C183" s="8" t="s">
        <v>1257</v>
      </c>
      <c r="D183" s="6" t="s">
        <v>680</v>
      </c>
      <c r="E183" s="6" t="s">
        <v>1256</v>
      </c>
      <c r="F183" s="6" t="s">
        <v>649</v>
      </c>
      <c r="G183" s="6" t="s">
        <v>330</v>
      </c>
      <c r="H183" s="6"/>
      <c r="I183" s="6" t="s">
        <v>1313</v>
      </c>
      <c r="J183" s="6" t="s">
        <v>1314</v>
      </c>
      <c r="O183" s="98" t="str">
        <f t="shared" ref="O183" si="179">_xlfn.CONCAT(C183&amp;"-"&amp;F183&amp;"-"&amp;E183&amp;"-16S")</f>
        <v>PS138_168-01-CTD-4216.9-16S</v>
      </c>
      <c r="P183" s="4" t="s">
        <v>552</v>
      </c>
      <c r="R183" s="21" t="s">
        <v>1466</v>
      </c>
      <c r="S183" s="74">
        <v>8.3000000000000007</v>
      </c>
      <c r="T183" s="4">
        <f>S183/$AD$2</f>
        <v>1.6600000000000001</v>
      </c>
      <c r="U183" s="4">
        <f>$AH$2-V183</f>
        <v>3.9759036144578319</v>
      </c>
      <c r="V183" s="4">
        <f>IF(T183&gt;=1,$AH$2/T183,$AH$2)</f>
        <v>6.0240963855421681</v>
      </c>
      <c r="X183" s="86" t="s">
        <v>1369</v>
      </c>
      <c r="Y183" s="86">
        <v>12</v>
      </c>
      <c r="Z183" s="21" t="s">
        <v>1466</v>
      </c>
      <c r="AA183" s="74">
        <v>8.3000000000000007</v>
      </c>
      <c r="AB183" s="21">
        <f>IF(T183&gt;1,(T183-1)*$AF$2,0)</f>
        <v>3.3000000000000007</v>
      </c>
      <c r="AC183" s="4">
        <f t="shared" ref="AC183" si="180">AB183+$AF$2</f>
        <v>8.3000000000000007</v>
      </c>
      <c r="AK183" s="86" t="s">
        <v>1369</v>
      </c>
      <c r="AL183" s="86">
        <v>12</v>
      </c>
      <c r="AM183" s="21" t="s">
        <v>1466</v>
      </c>
      <c r="AN183" s="89">
        <v>120</v>
      </c>
      <c r="AO183" s="93">
        <f>(AN183/(660*630))*10^6</f>
        <v>288.60028860028859</v>
      </c>
      <c r="AP183">
        <f>(AO183/$AV$2)</f>
        <v>72.150072150072148</v>
      </c>
      <c r="AR183" s="86" t="s">
        <v>1369</v>
      </c>
      <c r="AS183" s="86">
        <v>12</v>
      </c>
      <c r="AT183" s="21" t="s">
        <v>1466</v>
      </c>
      <c r="AU183" s="95">
        <f>IF(AP183&gt;1,(AP183-1)*$AX$2,0)</f>
        <v>711.50072150072151</v>
      </c>
      <c r="AZ183" s="98" t="s">
        <v>1774</v>
      </c>
      <c r="BA183" s="21" t="s">
        <v>1466</v>
      </c>
    </row>
    <row r="184" spans="1:53" ht="14.2" customHeight="1" x14ac:dyDescent="0.45">
      <c r="A184" s="7" t="s">
        <v>536</v>
      </c>
      <c r="B184" s="5">
        <v>45180</v>
      </c>
      <c r="C184" s="8" t="s">
        <v>1257</v>
      </c>
      <c r="D184" s="6" t="s">
        <v>680</v>
      </c>
      <c r="E184" s="6" t="s">
        <v>1256</v>
      </c>
      <c r="F184" s="6" t="s">
        <v>649</v>
      </c>
      <c r="G184" s="6" t="s">
        <v>330</v>
      </c>
      <c r="H184" s="6"/>
      <c r="I184" s="6" t="s">
        <v>1313</v>
      </c>
      <c r="J184" s="6" t="s">
        <v>1314</v>
      </c>
      <c r="P184" s="4" t="s">
        <v>1272</v>
      </c>
      <c r="S184" s="74"/>
      <c r="AA184" s="74"/>
      <c r="AK184" s="86"/>
      <c r="AL184" s="86"/>
      <c r="AM184" s="21"/>
      <c r="AR184" s="86"/>
      <c r="AS184" s="86"/>
      <c r="AT184" s="21"/>
      <c r="BA184" s="21"/>
    </row>
    <row r="185" spans="1:53" ht="14.2" customHeight="1" x14ac:dyDescent="0.45">
      <c r="A185" s="7" t="s">
        <v>537</v>
      </c>
      <c r="B185" s="5">
        <v>45180</v>
      </c>
      <c r="C185" s="8" t="s">
        <v>1257</v>
      </c>
      <c r="D185" s="6" t="s">
        <v>680</v>
      </c>
      <c r="E185" s="6" t="s">
        <v>331</v>
      </c>
      <c r="F185" s="6" t="s">
        <v>649</v>
      </c>
      <c r="G185" s="6"/>
      <c r="H185" s="6"/>
      <c r="I185" s="6" t="s">
        <v>1313</v>
      </c>
      <c r="J185" s="6" t="s">
        <v>1314</v>
      </c>
      <c r="O185" s="98" t="str">
        <f t="shared" ref="O185" si="181">_xlfn.CONCAT(C185&amp;"-"&amp;F185&amp;"-"&amp;E185&amp;"-16S")</f>
        <v>PS138_168-01-CTD-3000-16S</v>
      </c>
      <c r="P185" s="4" t="s">
        <v>552</v>
      </c>
      <c r="R185" s="21" t="s">
        <v>1467</v>
      </c>
      <c r="S185" s="74">
        <v>7.3</v>
      </c>
      <c r="T185" s="4">
        <f>S185/$AD$2</f>
        <v>1.46</v>
      </c>
      <c r="U185" s="4">
        <f>$AH$2-V185</f>
        <v>3.1506849315068495</v>
      </c>
      <c r="V185" s="4">
        <f>IF(T185&gt;=1,$AH$2/T185,$AH$2)</f>
        <v>6.8493150684931505</v>
      </c>
      <c r="X185" s="86" t="s">
        <v>1370</v>
      </c>
      <c r="Y185" s="86">
        <v>12</v>
      </c>
      <c r="Z185" s="21" t="s">
        <v>1467</v>
      </c>
      <c r="AA185" s="74">
        <v>7.3</v>
      </c>
      <c r="AB185" s="21">
        <f>IF(T185&gt;1,(T185-1)*$AF$2,0)</f>
        <v>2.2999999999999998</v>
      </c>
      <c r="AC185" s="4">
        <f t="shared" ref="AC185" si="182">AB185+$AF$2</f>
        <v>7.3</v>
      </c>
      <c r="AK185" s="86" t="s">
        <v>1370</v>
      </c>
      <c r="AL185" s="86">
        <v>12</v>
      </c>
      <c r="AM185" s="21" t="s">
        <v>1467</v>
      </c>
      <c r="AN185" s="89">
        <v>71</v>
      </c>
      <c r="AO185" s="93">
        <f>(AN185/(660*630))*10^6</f>
        <v>170.75517075517075</v>
      </c>
      <c r="AP185">
        <f>(AO185/$AV$2)</f>
        <v>42.688792688792688</v>
      </c>
      <c r="AR185" s="86" t="s">
        <v>1370</v>
      </c>
      <c r="AS185" s="86">
        <v>12</v>
      </c>
      <c r="AT185" s="21" t="s">
        <v>1467</v>
      </c>
      <c r="AU185" s="95">
        <f>IF(AP185&gt;1,(AP185-1)*$AX$2,0)</f>
        <v>416.88792688792688</v>
      </c>
      <c r="AZ185" s="98" t="s">
        <v>1775</v>
      </c>
      <c r="BA185" s="21" t="s">
        <v>1467</v>
      </c>
    </row>
    <row r="186" spans="1:53" ht="14.2" customHeight="1" x14ac:dyDescent="0.45">
      <c r="A186" s="7" t="s">
        <v>538</v>
      </c>
      <c r="B186" s="5">
        <v>45180</v>
      </c>
      <c r="C186" s="8" t="s">
        <v>1257</v>
      </c>
      <c r="D186" s="6" t="s">
        <v>680</v>
      </c>
      <c r="E186" s="6" t="s">
        <v>331</v>
      </c>
      <c r="F186" s="6" t="s">
        <v>649</v>
      </c>
      <c r="G186" s="6"/>
      <c r="H186" s="6"/>
      <c r="I186" s="6" t="s">
        <v>1313</v>
      </c>
      <c r="J186" s="6" t="s">
        <v>1314</v>
      </c>
      <c r="P186" s="4" t="s">
        <v>1272</v>
      </c>
      <c r="S186" s="74"/>
      <c r="AA186" s="74"/>
      <c r="AK186" s="86"/>
      <c r="AL186" s="86"/>
      <c r="AM186" s="21"/>
      <c r="AR186" s="86"/>
      <c r="AS186" s="86"/>
      <c r="AT186" s="21"/>
      <c r="BA186" s="21"/>
    </row>
    <row r="187" spans="1:53" ht="14.2" customHeight="1" x14ac:dyDescent="0.45">
      <c r="A187" s="7" t="s">
        <v>539</v>
      </c>
      <c r="B187" s="5">
        <v>45180</v>
      </c>
      <c r="C187" s="8" t="s">
        <v>1257</v>
      </c>
      <c r="D187" s="6" t="s">
        <v>680</v>
      </c>
      <c r="E187" s="6" t="s">
        <v>338</v>
      </c>
      <c r="F187" s="6" t="s">
        <v>649</v>
      </c>
      <c r="G187" s="6"/>
      <c r="H187" s="6"/>
      <c r="I187" s="6" t="s">
        <v>1313</v>
      </c>
      <c r="J187" s="6" t="s">
        <v>1314</v>
      </c>
      <c r="O187" s="98" t="str">
        <f t="shared" ref="O187" si="183">_xlfn.CONCAT(C187&amp;"-"&amp;F187&amp;"-"&amp;E187&amp;"-16S")</f>
        <v>PS138_168-01-CTD-2000-16S</v>
      </c>
      <c r="P187" s="4" t="s">
        <v>552</v>
      </c>
      <c r="R187" s="21" t="s">
        <v>1468</v>
      </c>
      <c r="S187" s="74">
        <v>9.8000000000000007</v>
      </c>
      <c r="T187" s="4">
        <f>S187/$AD$2</f>
        <v>1.9600000000000002</v>
      </c>
      <c r="U187" s="4">
        <f>$AH$2-V187</f>
        <v>4.8979591836734695</v>
      </c>
      <c r="V187" s="4">
        <f>IF(T187&gt;=1,$AH$2/T187,$AH$2)</f>
        <v>5.1020408163265305</v>
      </c>
      <c r="X187" s="86" t="s">
        <v>1138</v>
      </c>
      <c r="Y187" s="86">
        <v>12</v>
      </c>
      <c r="Z187" s="21" t="s">
        <v>1468</v>
      </c>
      <c r="AA187" s="74">
        <v>9.8000000000000007</v>
      </c>
      <c r="AB187" s="21">
        <f>IF(T187&gt;1,(T187-1)*$AF$2,0)</f>
        <v>4.8000000000000007</v>
      </c>
      <c r="AC187" s="4">
        <f t="shared" ref="AC187" si="184">AB187+$AF$2</f>
        <v>9.8000000000000007</v>
      </c>
      <c r="AK187" s="86" t="s">
        <v>1138</v>
      </c>
      <c r="AL187" s="86">
        <v>12</v>
      </c>
      <c r="AM187" s="21" t="s">
        <v>1468</v>
      </c>
      <c r="AN187" s="89">
        <v>36</v>
      </c>
      <c r="AO187" s="93">
        <f>(AN187/(660*630))*10^6</f>
        <v>86.580086580086586</v>
      </c>
      <c r="AP187">
        <f>(AO187/$AV$2)</f>
        <v>21.645021645021647</v>
      </c>
      <c r="AR187" s="86" t="s">
        <v>1138</v>
      </c>
      <c r="AS187" s="86">
        <v>12</v>
      </c>
      <c r="AT187" s="21" t="s">
        <v>1468</v>
      </c>
      <c r="AU187" s="95">
        <f>IF(AP187&gt;1,(AP187-1)*$AX$2,0)</f>
        <v>206.45021645021646</v>
      </c>
      <c r="AZ187" s="98" t="s">
        <v>1776</v>
      </c>
      <c r="BA187" s="21" t="s">
        <v>1468</v>
      </c>
    </row>
    <row r="188" spans="1:53" ht="14.2" customHeight="1" x14ac:dyDescent="0.45">
      <c r="A188" s="7" t="s">
        <v>540</v>
      </c>
      <c r="B188" s="5">
        <v>45180</v>
      </c>
      <c r="C188" s="8" t="s">
        <v>1257</v>
      </c>
      <c r="D188" s="6" t="s">
        <v>680</v>
      </c>
      <c r="E188" s="6" t="s">
        <v>338</v>
      </c>
      <c r="F188" s="6" t="s">
        <v>649</v>
      </c>
      <c r="G188" s="6"/>
      <c r="H188" s="6"/>
      <c r="I188" s="6" t="s">
        <v>1313</v>
      </c>
      <c r="J188" s="6" t="s">
        <v>1314</v>
      </c>
      <c r="P188" s="4" t="s">
        <v>1272</v>
      </c>
      <c r="S188" s="74"/>
      <c r="AA188" s="74"/>
      <c r="AK188" s="86"/>
      <c r="AL188" s="86"/>
      <c r="AM188" s="21"/>
      <c r="AR188" s="86"/>
      <c r="AS188" s="86"/>
      <c r="AT188" s="21"/>
      <c r="BA188" s="21"/>
    </row>
    <row r="189" spans="1:53" ht="14.2" customHeight="1" x14ac:dyDescent="0.45">
      <c r="A189" s="7" t="s">
        <v>541</v>
      </c>
      <c r="B189" s="5">
        <v>45180</v>
      </c>
      <c r="C189" s="8" t="s">
        <v>1257</v>
      </c>
      <c r="D189" s="6" t="s">
        <v>680</v>
      </c>
      <c r="E189" s="6" t="s">
        <v>332</v>
      </c>
      <c r="F189" s="6" t="s">
        <v>649</v>
      </c>
      <c r="G189" s="6"/>
      <c r="H189" s="6"/>
      <c r="I189" s="6" t="s">
        <v>1313</v>
      </c>
      <c r="J189" s="6" t="s">
        <v>1314</v>
      </c>
      <c r="O189" s="98" t="str">
        <f t="shared" ref="O189:O251" si="185">_xlfn.CONCAT(C189&amp;"-"&amp;F189&amp;"-"&amp;E189&amp;"-16S")</f>
        <v>PS138_168-01-CTD-1500-16S</v>
      </c>
      <c r="P189" s="4" t="s">
        <v>552</v>
      </c>
      <c r="R189" s="21" t="s">
        <v>1469</v>
      </c>
      <c r="S189" s="74">
        <v>11</v>
      </c>
      <c r="T189" s="4">
        <f>S189/$AD$2</f>
        <v>2.2000000000000002</v>
      </c>
      <c r="U189" s="4">
        <f>$AH$2-V189</f>
        <v>5.454545454545455</v>
      </c>
      <c r="V189" s="4">
        <f>IF(T189&gt;=1,$AH$2/T189,$AH$2)</f>
        <v>4.545454545454545</v>
      </c>
      <c r="X189" s="86" t="s">
        <v>1371</v>
      </c>
      <c r="Y189" s="86">
        <v>12</v>
      </c>
      <c r="Z189" s="21" t="s">
        <v>1469</v>
      </c>
      <c r="AA189" s="74">
        <v>11</v>
      </c>
      <c r="AB189" s="21">
        <f>IF(T189&gt;1,(T189-1)*$AF$2,0)</f>
        <v>6.0000000000000009</v>
      </c>
      <c r="AC189" s="4">
        <f t="shared" ref="AC189" si="186">AB189+$AF$2</f>
        <v>11</v>
      </c>
      <c r="AK189" s="86" t="s">
        <v>1371</v>
      </c>
      <c r="AL189" s="86">
        <v>12</v>
      </c>
      <c r="AM189" s="21" t="s">
        <v>1469</v>
      </c>
      <c r="AN189" s="89">
        <v>25</v>
      </c>
      <c r="AO189" s="93">
        <f>(AN189/(660*630))*10^6</f>
        <v>60.125060125060131</v>
      </c>
      <c r="AP189">
        <f>(AO189/$AV$2)</f>
        <v>15.031265031265033</v>
      </c>
      <c r="AR189" s="86" t="s">
        <v>1371</v>
      </c>
      <c r="AS189" s="86">
        <v>12</v>
      </c>
      <c r="AT189" s="21" t="s">
        <v>1469</v>
      </c>
      <c r="AU189" s="95">
        <f>IF(AP189&gt;1,(AP189-1)*$AX$2,0)</f>
        <v>140.31265031265033</v>
      </c>
      <c r="AZ189" s="98" t="s">
        <v>1777</v>
      </c>
      <c r="BA189" s="21" t="s">
        <v>1469</v>
      </c>
    </row>
    <row r="190" spans="1:53" ht="14.2" customHeight="1" x14ac:dyDescent="0.45">
      <c r="A190" s="7" t="s">
        <v>542</v>
      </c>
      <c r="B190" s="5">
        <v>45180</v>
      </c>
      <c r="C190" s="8" t="s">
        <v>1257</v>
      </c>
      <c r="D190" s="6" t="s">
        <v>680</v>
      </c>
      <c r="E190" s="6" t="s">
        <v>332</v>
      </c>
      <c r="F190" s="6" t="s">
        <v>649</v>
      </c>
      <c r="G190" s="6"/>
      <c r="H190" s="6"/>
      <c r="I190" s="6" t="s">
        <v>1313</v>
      </c>
      <c r="J190" s="6" t="s">
        <v>1314</v>
      </c>
      <c r="P190" s="4" t="s">
        <v>1272</v>
      </c>
      <c r="S190" s="74"/>
      <c r="AA190" s="74"/>
      <c r="AK190" s="86"/>
      <c r="AL190" s="86"/>
      <c r="AM190" s="21"/>
      <c r="AR190" s="86"/>
      <c r="AS190" s="86"/>
      <c r="AT190" s="21"/>
      <c r="BA190" s="21"/>
    </row>
    <row r="191" spans="1:53" ht="14.2" customHeight="1" x14ac:dyDescent="0.45">
      <c r="A191" s="7" t="s">
        <v>543</v>
      </c>
      <c r="B191" s="5">
        <v>45180</v>
      </c>
      <c r="C191" s="8" t="s">
        <v>1257</v>
      </c>
      <c r="D191" s="6" t="s">
        <v>680</v>
      </c>
      <c r="E191" s="6" t="s">
        <v>210</v>
      </c>
      <c r="F191" s="6" t="s">
        <v>649</v>
      </c>
      <c r="G191" s="6"/>
      <c r="H191" s="6"/>
      <c r="I191" s="6" t="s">
        <v>1313</v>
      </c>
      <c r="J191" s="6" t="s">
        <v>1314</v>
      </c>
      <c r="O191" s="98" t="str">
        <f t="shared" si="185"/>
        <v>PS138_168-01-CTD-1000-16S</v>
      </c>
      <c r="P191" s="4" t="s">
        <v>552</v>
      </c>
      <c r="R191" s="21" t="s">
        <v>1470</v>
      </c>
      <c r="S191" s="74">
        <v>14</v>
      </c>
      <c r="T191" s="4">
        <f>S191/$AD$2</f>
        <v>2.8</v>
      </c>
      <c r="U191" s="4">
        <f>$AH$2-V191</f>
        <v>6.4285714285714288</v>
      </c>
      <c r="V191" s="4">
        <f>IF(T191&gt;=1,$AH$2/T191,$AH$2)</f>
        <v>3.5714285714285716</v>
      </c>
      <c r="X191" s="86" t="s">
        <v>1372</v>
      </c>
      <c r="Y191" s="86">
        <v>12</v>
      </c>
      <c r="Z191" s="21" t="s">
        <v>1470</v>
      </c>
      <c r="AA191" s="74">
        <v>14</v>
      </c>
      <c r="AB191" s="21">
        <f>IF(T191&gt;1,(T191-1)*$AF$2,0)</f>
        <v>9</v>
      </c>
      <c r="AC191" s="4">
        <f t="shared" ref="AC191" si="187">AB191+$AF$2</f>
        <v>14</v>
      </c>
      <c r="AE191" s="4" t="s">
        <v>1635</v>
      </c>
      <c r="AK191" s="86" t="s">
        <v>1372</v>
      </c>
      <c r="AL191" s="86">
        <v>12</v>
      </c>
      <c r="AM191" s="21" t="s">
        <v>1470</v>
      </c>
      <c r="AN191" s="89">
        <v>0.3</v>
      </c>
      <c r="AO191" s="93">
        <f>(AN191/(660*630))*10^6</f>
        <v>0.72150072150072153</v>
      </c>
      <c r="AP191">
        <f>(AO191/$AV$2)</f>
        <v>0.18037518037518038</v>
      </c>
      <c r="AR191" s="86" t="s">
        <v>1372</v>
      </c>
      <c r="AS191" s="86">
        <v>12</v>
      </c>
      <c r="AT191" s="21" t="s">
        <v>1470</v>
      </c>
      <c r="AU191" s="95">
        <f>IF(AP191&gt;1,(AP191-1)*$AX$2,0)</f>
        <v>0</v>
      </c>
      <c r="AZ191" s="98" t="s">
        <v>1778</v>
      </c>
      <c r="BA191" s="21" t="s">
        <v>1470</v>
      </c>
    </row>
    <row r="192" spans="1:53" s="106" customFormat="1" ht="14.2" customHeight="1" x14ac:dyDescent="0.45">
      <c r="A192" s="99" t="s">
        <v>544</v>
      </c>
      <c r="B192" s="100">
        <v>45180</v>
      </c>
      <c r="C192" s="101" t="s">
        <v>1257</v>
      </c>
      <c r="D192" s="102" t="s">
        <v>680</v>
      </c>
      <c r="E192" s="102" t="s">
        <v>210</v>
      </c>
      <c r="F192" s="102" t="s">
        <v>649</v>
      </c>
      <c r="G192" s="102"/>
      <c r="H192" s="102"/>
      <c r="I192" s="102" t="s">
        <v>1313</v>
      </c>
      <c r="J192" s="102" t="s">
        <v>1314</v>
      </c>
      <c r="O192" s="102" t="s">
        <v>1780</v>
      </c>
      <c r="P192" s="106" t="s">
        <v>1272</v>
      </c>
      <c r="Q192" s="107"/>
      <c r="R192" s="115"/>
      <c r="S192" s="107"/>
      <c r="X192" s="106" t="s">
        <v>1634</v>
      </c>
      <c r="AA192" s="107"/>
      <c r="AE192" s="106" t="s">
        <v>1633</v>
      </c>
      <c r="AG192" s="108"/>
      <c r="AH192" s="106" t="s">
        <v>1633</v>
      </c>
      <c r="AJ192" s="108"/>
      <c r="AK192" s="106" t="s">
        <v>1633</v>
      </c>
      <c r="AM192" s="108"/>
      <c r="AN192" s="89">
        <v>0.2</v>
      </c>
      <c r="AO192" s="93">
        <f>(AN192/(660*630))*10^6</f>
        <v>0.48100048100048098</v>
      </c>
      <c r="AP192">
        <f>(AO192/$AV$2)</f>
        <v>0.12025012025012025</v>
      </c>
      <c r="AQ192" s="106" t="s">
        <v>1633</v>
      </c>
      <c r="AS192" s="108"/>
      <c r="AT192" s="106" t="s">
        <v>1633</v>
      </c>
      <c r="AU192" s="95">
        <f>IF(AP192&gt;1,(AP192-1)*$AX$2,0)</f>
        <v>0</v>
      </c>
      <c r="AV192" s="108"/>
      <c r="AZ192" s="102" t="s">
        <v>1780</v>
      </c>
      <c r="BA192" s="108"/>
    </row>
    <row r="193" spans="1:53" ht="14.2" customHeight="1" x14ac:dyDescent="0.5">
      <c r="A193" s="7" t="s">
        <v>545</v>
      </c>
      <c r="B193" s="5">
        <v>45180</v>
      </c>
      <c r="C193" s="8" t="s">
        <v>1257</v>
      </c>
      <c r="D193" s="6" t="s">
        <v>680</v>
      </c>
      <c r="E193" s="6" t="s">
        <v>201</v>
      </c>
      <c r="F193" s="6" t="s">
        <v>649</v>
      </c>
      <c r="G193" s="6"/>
      <c r="H193" s="6"/>
      <c r="I193" s="6" t="s">
        <v>1313</v>
      </c>
      <c r="J193" s="6" t="s">
        <v>1314</v>
      </c>
      <c r="O193" s="98" t="str">
        <f t="shared" si="185"/>
        <v>PS138_168-01-CTD-500-16S</v>
      </c>
      <c r="P193" s="4" t="s">
        <v>552</v>
      </c>
      <c r="R193" s="21" t="s">
        <v>1471</v>
      </c>
      <c r="S193" s="74">
        <v>15</v>
      </c>
      <c r="T193" s="4">
        <f>S193/$AD$2</f>
        <v>3</v>
      </c>
      <c r="U193" s="4">
        <f>$AH$2-V193</f>
        <v>6.6666666666666661</v>
      </c>
      <c r="V193" s="4">
        <f>IF(T193&gt;=1,$AH$2/T193,$AH$2)</f>
        <v>3.3333333333333335</v>
      </c>
      <c r="X193" s="87" t="s">
        <v>1367</v>
      </c>
      <c r="Y193" s="87">
        <v>1</v>
      </c>
      <c r="Z193" s="21" t="s">
        <v>1471</v>
      </c>
      <c r="AA193" s="74">
        <v>15</v>
      </c>
      <c r="AB193" s="21">
        <f>IF(T193&gt;1,(T193-1)*$AF$2,0)</f>
        <v>10</v>
      </c>
      <c r="AC193" s="4">
        <f t="shared" ref="AC193" si="188">AB193+$AF$2</f>
        <v>15</v>
      </c>
      <c r="AK193" s="87" t="s">
        <v>1367</v>
      </c>
      <c r="AL193" s="87">
        <v>1</v>
      </c>
      <c r="AM193" s="21" t="s">
        <v>1471</v>
      </c>
      <c r="AN193" s="89">
        <v>100</v>
      </c>
      <c r="AO193" s="93">
        <f>(AN193/(660*630))*10^6</f>
        <v>240.50024050024052</v>
      </c>
      <c r="AP193">
        <f>(AO193/$AV$2)</f>
        <v>60.125060125060131</v>
      </c>
      <c r="AR193" s="87" t="s">
        <v>1367</v>
      </c>
      <c r="AS193" s="87">
        <v>1</v>
      </c>
      <c r="AT193" s="21" t="s">
        <v>1471</v>
      </c>
      <c r="AU193" s="95">
        <f>IF(AP193&gt;1,(AP193-1)*$AX$2,0)</f>
        <v>591.25060125060133</v>
      </c>
      <c r="AZ193" s="98" t="s">
        <v>1818</v>
      </c>
      <c r="BA193" s="21" t="s">
        <v>1471</v>
      </c>
    </row>
    <row r="194" spans="1:53" ht="14.2" customHeight="1" x14ac:dyDescent="0.45">
      <c r="A194" s="7" t="s">
        <v>546</v>
      </c>
      <c r="B194" s="5">
        <v>45180</v>
      </c>
      <c r="C194" s="8" t="s">
        <v>1257</v>
      </c>
      <c r="D194" s="6" t="s">
        <v>680</v>
      </c>
      <c r="E194" s="6" t="s">
        <v>201</v>
      </c>
      <c r="F194" s="6" t="s">
        <v>649</v>
      </c>
      <c r="G194" s="6"/>
      <c r="H194" s="6"/>
      <c r="I194" s="6" t="s">
        <v>1313</v>
      </c>
      <c r="J194" s="6" t="s">
        <v>1314</v>
      </c>
      <c r="N194" s="83"/>
      <c r="P194" s="83" t="s">
        <v>1272</v>
      </c>
      <c r="Q194" s="84"/>
      <c r="R194" s="116"/>
      <c r="S194" s="84"/>
      <c r="T194" s="84"/>
      <c r="U194" s="84"/>
      <c r="V194" s="84"/>
      <c r="W194" s="84"/>
      <c r="Z194" s="84"/>
      <c r="AA194" s="84"/>
      <c r="AK194" s="86"/>
      <c r="AL194" s="86"/>
      <c r="AM194" s="84"/>
      <c r="AR194" s="86"/>
      <c r="AS194" s="86"/>
      <c r="AT194" s="84"/>
      <c r="AZ194" s="97"/>
      <c r="BA194" s="84"/>
    </row>
    <row r="195" spans="1:53" ht="14.2" customHeight="1" x14ac:dyDescent="0.5">
      <c r="A195" s="7" t="s">
        <v>806</v>
      </c>
      <c r="B195" s="38">
        <v>45180</v>
      </c>
      <c r="C195" s="39" t="s">
        <v>1260</v>
      </c>
      <c r="D195" s="6" t="s">
        <v>893</v>
      </c>
      <c r="E195" s="6" t="s">
        <v>1259</v>
      </c>
      <c r="F195" s="6" t="s">
        <v>649</v>
      </c>
      <c r="G195" s="6" t="s">
        <v>445</v>
      </c>
      <c r="H195" s="6"/>
      <c r="I195" s="6" t="s">
        <v>1315</v>
      </c>
      <c r="J195" s="6" t="s">
        <v>1316</v>
      </c>
      <c r="O195" s="98" t="str">
        <f t="shared" si="185"/>
        <v>PS138_172-1-CTD-4270-16S</v>
      </c>
      <c r="P195" s="4" t="s">
        <v>552</v>
      </c>
      <c r="R195" s="21" t="s">
        <v>1472</v>
      </c>
      <c r="S195" s="74">
        <v>5.8</v>
      </c>
      <c r="T195" s="4">
        <f>S195/$AD$2</f>
        <v>1.1599999999999999</v>
      </c>
      <c r="U195" s="4">
        <f>$AH$2-V195</f>
        <v>1.3793103448275854</v>
      </c>
      <c r="V195" s="4">
        <f>IF(T195&gt;=1,$AH$2/T195,$AH$2)</f>
        <v>8.6206896551724146</v>
      </c>
      <c r="X195" s="86" t="s">
        <v>1368</v>
      </c>
      <c r="Y195" s="87">
        <v>1</v>
      </c>
      <c r="Z195" s="21" t="s">
        <v>1472</v>
      </c>
      <c r="AA195" s="74">
        <v>5.8</v>
      </c>
      <c r="AB195" s="21">
        <f>IF(T195&gt;1,(T195-1)*$AF$2,0)</f>
        <v>0.7999999999999996</v>
      </c>
      <c r="AC195" s="4">
        <f t="shared" ref="AC195" si="189">AB195+$AF$2</f>
        <v>5.8</v>
      </c>
      <c r="AK195" s="86" t="s">
        <v>1368</v>
      </c>
      <c r="AL195" s="87">
        <v>1</v>
      </c>
      <c r="AM195" s="21" t="s">
        <v>1472</v>
      </c>
      <c r="AN195" s="89">
        <v>86</v>
      </c>
      <c r="AO195" s="93">
        <f t="shared" ref="AO195" si="190">(AN195/(660*630))*10^6</f>
        <v>206.83020683020683</v>
      </c>
      <c r="AP195">
        <f t="shared" ref="AP195" si="191">(AO195/$AV$2)</f>
        <v>51.707551707551708</v>
      </c>
      <c r="AR195" s="86" t="s">
        <v>1368</v>
      </c>
      <c r="AS195" s="87">
        <v>1</v>
      </c>
      <c r="AT195" s="21" t="s">
        <v>1472</v>
      </c>
      <c r="AU195" s="95">
        <f>IF(AP195&gt;1,(AP195-1)*$AX$2,0)</f>
        <v>507.0755170755171</v>
      </c>
      <c r="AZ195" s="6" t="s">
        <v>1819</v>
      </c>
      <c r="BA195" s="21" t="s">
        <v>1472</v>
      </c>
    </row>
    <row r="196" spans="1:53" ht="14.2" customHeight="1" x14ac:dyDescent="0.45">
      <c r="A196" s="7" t="s">
        <v>807</v>
      </c>
      <c r="B196" s="38">
        <v>45180</v>
      </c>
      <c r="C196" s="39" t="s">
        <v>1260</v>
      </c>
      <c r="D196" s="6" t="s">
        <v>893</v>
      </c>
      <c r="E196" s="6" t="s">
        <v>1259</v>
      </c>
      <c r="F196" s="6" t="s">
        <v>649</v>
      </c>
      <c r="G196" s="6" t="s">
        <v>445</v>
      </c>
      <c r="H196" s="6"/>
      <c r="I196" s="6" t="s">
        <v>1315</v>
      </c>
      <c r="J196" s="6" t="s">
        <v>1316</v>
      </c>
      <c r="P196" s="4" t="s">
        <v>1272</v>
      </c>
      <c r="S196" s="74"/>
      <c r="AA196" s="74"/>
      <c r="AK196" s="86"/>
      <c r="AL196" s="86"/>
      <c r="AM196" s="21"/>
      <c r="AR196" s="86"/>
      <c r="AS196" s="86"/>
      <c r="AT196" s="21"/>
      <c r="BA196" s="21"/>
    </row>
    <row r="197" spans="1:53" ht="14.2" customHeight="1" x14ac:dyDescent="0.5">
      <c r="A197" s="7" t="s">
        <v>808</v>
      </c>
      <c r="B197" s="38">
        <v>45180</v>
      </c>
      <c r="C197" s="39" t="s">
        <v>1260</v>
      </c>
      <c r="D197" s="6" t="s">
        <v>893</v>
      </c>
      <c r="E197" s="6" t="s">
        <v>331</v>
      </c>
      <c r="F197" s="6" t="s">
        <v>649</v>
      </c>
      <c r="G197" s="6"/>
      <c r="H197" s="6"/>
      <c r="I197" s="6" t="s">
        <v>1315</v>
      </c>
      <c r="J197" s="6" t="s">
        <v>1316</v>
      </c>
      <c r="O197" s="98" t="str">
        <f t="shared" si="185"/>
        <v>PS138_172-1-CTD-3000-16S</v>
      </c>
      <c r="P197" s="4" t="s">
        <v>552</v>
      </c>
      <c r="R197" s="21" t="s">
        <v>1473</v>
      </c>
      <c r="S197" s="74">
        <v>5.9</v>
      </c>
      <c r="T197" s="4">
        <f>S197/$AD$2</f>
        <v>1.1800000000000002</v>
      </c>
      <c r="U197" s="4">
        <f>$AH$2-V197</f>
        <v>1.5254237288135606</v>
      </c>
      <c r="V197" s="4">
        <f>IF(T197&gt;=1,$AH$2/T197,$AH$2)</f>
        <v>8.4745762711864394</v>
      </c>
      <c r="X197" s="86" t="s">
        <v>1369</v>
      </c>
      <c r="Y197" s="87">
        <v>1</v>
      </c>
      <c r="Z197" s="21" t="s">
        <v>1473</v>
      </c>
      <c r="AA197" s="74">
        <v>5.9</v>
      </c>
      <c r="AB197" s="21">
        <f>IF(T197&gt;1,(T197-1)*$AF$2,0)</f>
        <v>0.9000000000000008</v>
      </c>
      <c r="AC197" s="4">
        <f t="shared" ref="AC197" si="192">AB197+$AF$2</f>
        <v>5.9</v>
      </c>
      <c r="AK197" s="86" t="s">
        <v>1369</v>
      </c>
      <c r="AL197" s="87">
        <v>1</v>
      </c>
      <c r="AM197" s="21" t="s">
        <v>1473</v>
      </c>
      <c r="AN197" s="89">
        <v>89</v>
      </c>
      <c r="AO197" s="93">
        <f t="shared" ref="AO197" si="193">(AN197/(660*630))*10^6</f>
        <v>214.04521404521404</v>
      </c>
      <c r="AP197">
        <f t="shared" ref="AP197" si="194">(AO197/$AV$2)</f>
        <v>53.51130351130351</v>
      </c>
      <c r="AR197" s="86" t="s">
        <v>1369</v>
      </c>
      <c r="AS197" s="87">
        <v>1</v>
      </c>
      <c r="AT197" s="21" t="s">
        <v>1473</v>
      </c>
      <c r="AU197" s="95">
        <f t="shared" ref="AU197" si="195">IF(AP197&gt;1,(AP197-1)*$AX$2,0)</f>
        <v>525.11303511303504</v>
      </c>
      <c r="AZ197" s="6" t="s">
        <v>1820</v>
      </c>
      <c r="BA197" s="21" t="s">
        <v>1473</v>
      </c>
    </row>
    <row r="198" spans="1:53" ht="14.2" customHeight="1" x14ac:dyDescent="0.45">
      <c r="A198" s="7" t="s">
        <v>809</v>
      </c>
      <c r="B198" s="38">
        <v>45180</v>
      </c>
      <c r="C198" s="39" t="s">
        <v>1260</v>
      </c>
      <c r="D198" s="6" t="s">
        <v>893</v>
      </c>
      <c r="E198" s="6" t="s">
        <v>331</v>
      </c>
      <c r="F198" s="6" t="s">
        <v>649</v>
      </c>
      <c r="G198" s="6"/>
      <c r="H198" s="6"/>
      <c r="I198" s="6" t="s">
        <v>1315</v>
      </c>
      <c r="J198" s="6" t="s">
        <v>1316</v>
      </c>
      <c r="P198" s="4" t="s">
        <v>1272</v>
      </c>
      <c r="S198" s="74"/>
      <c r="AA198" s="74"/>
      <c r="AK198" s="86"/>
      <c r="AL198" s="86"/>
      <c r="AM198" s="21"/>
      <c r="AR198" s="86"/>
      <c r="AS198" s="86"/>
      <c r="AT198" s="21"/>
      <c r="BA198" s="21"/>
    </row>
    <row r="199" spans="1:53" ht="14.2" customHeight="1" x14ac:dyDescent="0.5">
      <c r="A199" s="7" t="s">
        <v>810</v>
      </c>
      <c r="B199" s="38">
        <v>45180</v>
      </c>
      <c r="C199" s="39" t="s">
        <v>1260</v>
      </c>
      <c r="D199" s="6" t="s">
        <v>893</v>
      </c>
      <c r="E199" s="6" t="s">
        <v>210</v>
      </c>
      <c r="F199" s="6" t="s">
        <v>649</v>
      </c>
      <c r="G199" s="6"/>
      <c r="H199" s="6"/>
      <c r="I199" s="6" t="s">
        <v>1315</v>
      </c>
      <c r="J199" s="6" t="s">
        <v>1316</v>
      </c>
      <c r="O199" s="98" t="str">
        <f t="shared" si="185"/>
        <v>PS138_172-1-CTD-1000-16S</v>
      </c>
      <c r="P199" s="4" t="s">
        <v>552</v>
      </c>
      <c r="R199" s="21" t="s">
        <v>1474</v>
      </c>
      <c r="S199" s="74">
        <v>10</v>
      </c>
      <c r="T199" s="4">
        <f>S199/$AD$2</f>
        <v>2</v>
      </c>
      <c r="U199" s="4">
        <f>$AH$2-V199</f>
        <v>5</v>
      </c>
      <c r="V199" s="4">
        <f>IF(T199&gt;=1,$AH$2/T199,$AH$2)</f>
        <v>5</v>
      </c>
      <c r="X199" s="86" t="s">
        <v>1370</v>
      </c>
      <c r="Y199" s="87">
        <v>1</v>
      </c>
      <c r="Z199" s="21" t="s">
        <v>1474</v>
      </c>
      <c r="AA199" s="74">
        <v>10</v>
      </c>
      <c r="AB199" s="21">
        <f>IF(T199&gt;1,(T199-1)*$AF$2,0)</f>
        <v>5</v>
      </c>
      <c r="AC199" s="4">
        <f t="shared" ref="AC199" si="196">AB199+$AF$2</f>
        <v>10</v>
      </c>
      <c r="AK199" s="86" t="s">
        <v>1370</v>
      </c>
      <c r="AL199" s="87">
        <v>1</v>
      </c>
      <c r="AM199" s="21" t="s">
        <v>1474</v>
      </c>
      <c r="AN199" s="89">
        <v>87</v>
      </c>
      <c r="AO199" s="93">
        <f t="shared" ref="AO199" si="197">(AN199/(660*630))*10^6</f>
        <v>209.23520923520923</v>
      </c>
      <c r="AP199">
        <f t="shared" ref="AP199" si="198">(AO199/$AV$2)</f>
        <v>52.308802308802306</v>
      </c>
      <c r="AR199" s="86" t="s">
        <v>1370</v>
      </c>
      <c r="AS199" s="87">
        <v>1</v>
      </c>
      <c r="AT199" s="21" t="s">
        <v>1474</v>
      </c>
      <c r="AU199" s="95">
        <f t="shared" ref="AU199" si="199">IF(AP199&gt;1,(AP199-1)*$AX$2,0)</f>
        <v>513.08802308802308</v>
      </c>
      <c r="AZ199" s="6" t="s">
        <v>1821</v>
      </c>
      <c r="BA199" s="21" t="s">
        <v>1474</v>
      </c>
    </row>
    <row r="200" spans="1:53" ht="14.2" customHeight="1" x14ac:dyDescent="0.45">
      <c r="A200" s="7" t="s">
        <v>811</v>
      </c>
      <c r="B200" s="38">
        <v>45180</v>
      </c>
      <c r="C200" s="39" t="s">
        <v>1260</v>
      </c>
      <c r="D200" s="6" t="s">
        <v>893</v>
      </c>
      <c r="E200" s="6" t="s">
        <v>210</v>
      </c>
      <c r="F200" s="6" t="s">
        <v>649</v>
      </c>
      <c r="G200" s="6"/>
      <c r="H200" s="6"/>
      <c r="I200" s="6" t="s">
        <v>1315</v>
      </c>
      <c r="J200" s="6" t="s">
        <v>1316</v>
      </c>
      <c r="P200" s="4" t="s">
        <v>1272</v>
      </c>
      <c r="S200" s="74"/>
      <c r="AA200" s="74"/>
      <c r="AK200" s="86"/>
      <c r="AL200" s="86"/>
      <c r="AM200" s="21"/>
      <c r="AR200" s="86"/>
      <c r="AS200" s="86"/>
      <c r="AT200" s="21"/>
      <c r="BA200" s="21"/>
    </row>
    <row r="201" spans="1:53" ht="14.2" customHeight="1" x14ac:dyDescent="0.5">
      <c r="A201" s="7" t="s">
        <v>812</v>
      </c>
      <c r="B201" s="38">
        <v>45180</v>
      </c>
      <c r="C201" s="39" t="s">
        <v>1260</v>
      </c>
      <c r="D201" s="6" t="s">
        <v>893</v>
      </c>
      <c r="E201" s="6" t="s">
        <v>201</v>
      </c>
      <c r="F201" s="6" t="s">
        <v>649</v>
      </c>
      <c r="G201" s="6"/>
      <c r="H201" s="6"/>
      <c r="I201" s="6" t="s">
        <v>1315</v>
      </c>
      <c r="J201" s="6" t="s">
        <v>1316</v>
      </c>
      <c r="O201" s="98" t="str">
        <f t="shared" si="185"/>
        <v>PS138_172-1-CTD-500-16S</v>
      </c>
      <c r="P201" s="4" t="s">
        <v>552</v>
      </c>
      <c r="R201" s="21" t="s">
        <v>1475</v>
      </c>
      <c r="S201" s="74">
        <v>10</v>
      </c>
      <c r="T201" s="4">
        <f>S201/$AD$2</f>
        <v>2</v>
      </c>
      <c r="U201" s="4">
        <f>$AH$2-V201</f>
        <v>5</v>
      </c>
      <c r="V201" s="4">
        <f>IF(T201&gt;=1,$AH$2/T201,$AH$2)</f>
        <v>5</v>
      </c>
      <c r="X201" s="86" t="s">
        <v>1138</v>
      </c>
      <c r="Y201" s="87">
        <v>1</v>
      </c>
      <c r="Z201" s="21" t="s">
        <v>1475</v>
      </c>
      <c r="AA201" s="74">
        <v>10</v>
      </c>
      <c r="AB201" s="21">
        <f>IF(T201&gt;1,(T201-1)*$AF$2,0)</f>
        <v>5</v>
      </c>
      <c r="AC201" s="4">
        <f t="shared" ref="AC201" si="200">AB201+$AF$2</f>
        <v>10</v>
      </c>
      <c r="AK201" s="86" t="s">
        <v>1138</v>
      </c>
      <c r="AL201" s="87">
        <v>1</v>
      </c>
      <c r="AM201" s="21" t="s">
        <v>1475</v>
      </c>
      <c r="AN201" s="89">
        <v>92</v>
      </c>
      <c r="AO201" s="93">
        <f t="shared" ref="AO201" si="201">(AN201/(660*630))*10^6</f>
        <v>221.26022126022124</v>
      </c>
      <c r="AP201">
        <f t="shared" ref="AP201" si="202">(AO201/$AV$2)</f>
        <v>55.315055315055311</v>
      </c>
      <c r="AR201" s="86" t="s">
        <v>1138</v>
      </c>
      <c r="AS201" s="87">
        <v>1</v>
      </c>
      <c r="AT201" s="21" t="s">
        <v>1475</v>
      </c>
      <c r="AU201" s="95">
        <f t="shared" ref="AU201" si="203">IF(AP201&gt;1,(AP201-1)*$AX$2,0)</f>
        <v>543.15055315055315</v>
      </c>
      <c r="AZ201" s="6" t="s">
        <v>1822</v>
      </c>
      <c r="BA201" s="21" t="s">
        <v>1475</v>
      </c>
    </row>
    <row r="202" spans="1:53" ht="14.2" customHeight="1" x14ac:dyDescent="0.45">
      <c r="A202" s="7" t="s">
        <v>813</v>
      </c>
      <c r="B202" s="38">
        <v>45180</v>
      </c>
      <c r="C202" s="39" t="s">
        <v>1260</v>
      </c>
      <c r="D202" s="6" t="s">
        <v>893</v>
      </c>
      <c r="E202" s="6" t="s">
        <v>201</v>
      </c>
      <c r="F202" s="6" t="s">
        <v>649</v>
      </c>
      <c r="G202" s="6"/>
      <c r="H202" s="6"/>
      <c r="I202" s="6" t="s">
        <v>1315</v>
      </c>
      <c r="J202" s="6" t="s">
        <v>1316</v>
      </c>
      <c r="P202" s="4" t="s">
        <v>1272</v>
      </c>
      <c r="S202" s="74"/>
      <c r="AA202" s="74"/>
      <c r="AK202" s="86"/>
      <c r="AL202" s="86"/>
      <c r="AM202" s="21"/>
      <c r="AR202" s="86"/>
      <c r="AS202" s="86"/>
      <c r="AT202" s="21"/>
      <c r="BA202" s="21"/>
    </row>
    <row r="203" spans="1:53" ht="14.2" customHeight="1" x14ac:dyDescent="0.5">
      <c r="A203" s="7" t="s">
        <v>814</v>
      </c>
      <c r="B203" s="38">
        <v>45180</v>
      </c>
      <c r="C203" s="39" t="s">
        <v>1260</v>
      </c>
      <c r="D203" s="6" t="s">
        <v>893</v>
      </c>
      <c r="E203" s="6" t="s">
        <v>333</v>
      </c>
      <c r="F203" s="6" t="s">
        <v>649</v>
      </c>
      <c r="G203" s="6"/>
      <c r="H203" s="6"/>
      <c r="I203" s="6" t="s">
        <v>1315</v>
      </c>
      <c r="J203" s="6" t="s">
        <v>1316</v>
      </c>
      <c r="O203" s="98" t="str">
        <f t="shared" si="185"/>
        <v>PS138_172-1-CTD-200-16S</v>
      </c>
      <c r="P203" s="4" t="s">
        <v>552</v>
      </c>
      <c r="R203" s="21" t="s">
        <v>1476</v>
      </c>
      <c r="S203" s="74">
        <v>16</v>
      </c>
      <c r="T203" s="4">
        <f>S203/$AD$2</f>
        <v>3.2</v>
      </c>
      <c r="U203" s="4">
        <f>$AH$2-V203</f>
        <v>6.875</v>
      </c>
      <c r="V203" s="4">
        <f>IF(T203&gt;=1,$AH$2/T203,$AH$2)</f>
        <v>3.125</v>
      </c>
      <c r="X203" s="86" t="s">
        <v>1371</v>
      </c>
      <c r="Y203" s="87">
        <v>1</v>
      </c>
      <c r="Z203" s="21" t="s">
        <v>1476</v>
      </c>
      <c r="AA203" s="74">
        <v>16</v>
      </c>
      <c r="AB203" s="21">
        <f>IF(T203&gt;1,(T203-1)*$AF$2,0)</f>
        <v>11</v>
      </c>
      <c r="AC203" s="4">
        <f t="shared" ref="AC203" si="204">AB203+$AF$2</f>
        <v>16</v>
      </c>
      <c r="AK203" s="86" t="s">
        <v>1371</v>
      </c>
      <c r="AL203" s="87">
        <v>1</v>
      </c>
      <c r="AM203" s="21" t="s">
        <v>1476</v>
      </c>
      <c r="AN203" s="89">
        <v>88</v>
      </c>
      <c r="AO203" s="93">
        <f t="shared" ref="AO203" si="205">(AN203/(660*630))*10^6</f>
        <v>211.64021164021165</v>
      </c>
      <c r="AP203">
        <f t="shared" ref="AP203" si="206">(AO203/$AV$2)</f>
        <v>52.910052910052912</v>
      </c>
      <c r="AR203" s="86" t="s">
        <v>1371</v>
      </c>
      <c r="AS203" s="87">
        <v>1</v>
      </c>
      <c r="AT203" s="21" t="s">
        <v>1476</v>
      </c>
      <c r="AU203" s="95">
        <f t="shared" ref="AU203" si="207">IF(AP203&gt;1,(AP203-1)*$AX$2,0)</f>
        <v>519.10052910052912</v>
      </c>
      <c r="AZ203" s="6" t="s">
        <v>1823</v>
      </c>
      <c r="BA203" s="21" t="s">
        <v>1476</v>
      </c>
    </row>
    <row r="204" spans="1:53" ht="14.2" customHeight="1" x14ac:dyDescent="0.45">
      <c r="A204" s="7" t="s">
        <v>815</v>
      </c>
      <c r="B204" s="38">
        <v>45180</v>
      </c>
      <c r="C204" s="39" t="s">
        <v>1260</v>
      </c>
      <c r="D204" s="6" t="s">
        <v>893</v>
      </c>
      <c r="E204" s="6" t="s">
        <v>333</v>
      </c>
      <c r="F204" s="6" t="s">
        <v>649</v>
      </c>
      <c r="G204" s="6"/>
      <c r="H204" s="6"/>
      <c r="I204" s="6" t="s">
        <v>1315</v>
      </c>
      <c r="J204" s="6" t="s">
        <v>1316</v>
      </c>
      <c r="P204" s="4" t="s">
        <v>1272</v>
      </c>
      <c r="S204" s="74"/>
      <c r="AA204" s="74"/>
      <c r="AK204" s="86"/>
      <c r="AL204" s="86"/>
      <c r="AM204" s="21"/>
      <c r="AR204" s="86"/>
      <c r="AS204" s="86"/>
      <c r="AT204" s="21"/>
      <c r="BA204" s="21"/>
    </row>
    <row r="205" spans="1:53" ht="14.2" customHeight="1" x14ac:dyDescent="0.5">
      <c r="A205" s="7" t="s">
        <v>816</v>
      </c>
      <c r="B205" s="38">
        <v>45180</v>
      </c>
      <c r="C205" s="39" t="s">
        <v>1260</v>
      </c>
      <c r="D205" s="6" t="s">
        <v>893</v>
      </c>
      <c r="E205" s="6" t="s">
        <v>211</v>
      </c>
      <c r="F205" s="6" t="s">
        <v>649</v>
      </c>
      <c r="G205" s="6"/>
      <c r="H205" s="6"/>
      <c r="I205" s="6" t="s">
        <v>1315</v>
      </c>
      <c r="J205" s="6" t="s">
        <v>1316</v>
      </c>
      <c r="O205" s="98" t="str">
        <f t="shared" si="185"/>
        <v>PS138_172-1-CTD-100-16S</v>
      </c>
      <c r="P205" s="4" t="s">
        <v>552</v>
      </c>
      <c r="R205" s="21" t="s">
        <v>1477</v>
      </c>
      <c r="S205" s="74">
        <v>23</v>
      </c>
      <c r="T205" s="4">
        <f>S205/$AD$2</f>
        <v>4.5999999999999996</v>
      </c>
      <c r="U205" s="4">
        <f>$AH$2-V205</f>
        <v>7.8260869565217384</v>
      </c>
      <c r="V205" s="4">
        <f>IF(T205&gt;=1,$AH$2/T205,$AH$2)</f>
        <v>2.1739130434782612</v>
      </c>
      <c r="X205" s="86" t="s">
        <v>1372</v>
      </c>
      <c r="Y205" s="87">
        <v>1</v>
      </c>
      <c r="Z205" s="21" t="s">
        <v>1477</v>
      </c>
      <c r="AA205" s="74">
        <v>23</v>
      </c>
      <c r="AB205" s="21">
        <f>IF(T205&gt;1,(T205-1)*$AF$2,0)</f>
        <v>18</v>
      </c>
      <c r="AC205" s="4">
        <f t="shared" ref="AC205" si="208">AB205+$AF$2</f>
        <v>23</v>
      </c>
      <c r="AK205" s="86" t="s">
        <v>1372</v>
      </c>
      <c r="AL205" s="87">
        <v>1</v>
      </c>
      <c r="AM205" s="21" t="s">
        <v>1477</v>
      </c>
      <c r="AN205" s="89">
        <v>80</v>
      </c>
      <c r="AO205" s="93">
        <f t="shared" ref="AO205" si="209">(AN205/(660*630))*10^6</f>
        <v>192.4001924001924</v>
      </c>
      <c r="AP205">
        <f t="shared" ref="AP205" si="210">(AO205/$AV$2)</f>
        <v>48.100048100048099</v>
      </c>
      <c r="AR205" s="86" t="s">
        <v>1372</v>
      </c>
      <c r="AS205" s="87">
        <v>1</v>
      </c>
      <c r="AT205" s="21" t="s">
        <v>1477</v>
      </c>
      <c r="AU205" s="95">
        <f t="shared" ref="AU205" si="211">IF(AP205&gt;1,(AP205-1)*$AX$2,0)</f>
        <v>471.00048100048099</v>
      </c>
      <c r="AZ205" s="6" t="s">
        <v>1824</v>
      </c>
      <c r="BA205" s="21" t="s">
        <v>1477</v>
      </c>
    </row>
    <row r="206" spans="1:53" ht="14.2" customHeight="1" x14ac:dyDescent="0.45">
      <c r="A206" s="7" t="s">
        <v>817</v>
      </c>
      <c r="B206" s="38">
        <v>45180</v>
      </c>
      <c r="C206" s="39" t="s">
        <v>1260</v>
      </c>
      <c r="D206" s="6" t="s">
        <v>893</v>
      </c>
      <c r="E206" s="6" t="s">
        <v>211</v>
      </c>
      <c r="F206" s="6" t="s">
        <v>649</v>
      </c>
      <c r="G206" s="6"/>
      <c r="H206" s="6"/>
      <c r="I206" s="6" t="s">
        <v>1315</v>
      </c>
      <c r="J206" s="6" t="s">
        <v>1316</v>
      </c>
      <c r="P206" s="4" t="s">
        <v>1272</v>
      </c>
      <c r="S206" s="74"/>
      <c r="AA206" s="74"/>
      <c r="AK206" s="86"/>
      <c r="AL206" s="86"/>
      <c r="AM206" s="21"/>
      <c r="AR206" s="86"/>
      <c r="AS206" s="86"/>
      <c r="AT206" s="21"/>
      <c r="BA206" s="21"/>
    </row>
    <row r="207" spans="1:53" ht="14.2" customHeight="1" x14ac:dyDescent="0.5">
      <c r="A207" s="7" t="s">
        <v>818</v>
      </c>
      <c r="B207" s="38">
        <v>45180</v>
      </c>
      <c r="C207" s="39" t="s">
        <v>1260</v>
      </c>
      <c r="D207" s="6" t="s">
        <v>893</v>
      </c>
      <c r="E207" s="6" t="s">
        <v>213</v>
      </c>
      <c r="F207" s="6" t="s">
        <v>649</v>
      </c>
      <c r="G207" s="6"/>
      <c r="H207" s="6"/>
      <c r="I207" s="6" t="s">
        <v>1315</v>
      </c>
      <c r="J207" s="6" t="s">
        <v>1316</v>
      </c>
      <c r="O207" s="98" t="str">
        <f t="shared" si="185"/>
        <v>PS138_172-1-CTD-50-16S</v>
      </c>
      <c r="P207" s="4" t="s">
        <v>552</v>
      </c>
      <c r="R207" s="21" t="s">
        <v>1478</v>
      </c>
      <c r="S207" s="74">
        <v>34</v>
      </c>
      <c r="T207" s="4">
        <f>S207/$AD$2</f>
        <v>6.8</v>
      </c>
      <c r="U207" s="4">
        <f>$AH$2-V207</f>
        <v>8.5294117647058822</v>
      </c>
      <c r="V207" s="4">
        <f>IF(T207&gt;=1,$AH$2/T207,$AH$2)</f>
        <v>1.4705882352941178</v>
      </c>
      <c r="X207" s="86" t="s">
        <v>1373</v>
      </c>
      <c r="Y207" s="87">
        <v>1</v>
      </c>
      <c r="Z207" s="21" t="s">
        <v>1478</v>
      </c>
      <c r="AA207" s="74">
        <v>34</v>
      </c>
      <c r="AB207" s="21">
        <f>IF(T207&gt;1,(T207-1)*$AF$2,0)</f>
        <v>29</v>
      </c>
      <c r="AC207" s="4">
        <f t="shared" ref="AC207" si="212">AB207+$AF$2</f>
        <v>34</v>
      </c>
      <c r="AK207" s="86" t="s">
        <v>1373</v>
      </c>
      <c r="AL207" s="87">
        <v>1</v>
      </c>
      <c r="AM207" s="21" t="s">
        <v>1478</v>
      </c>
      <c r="AN207" s="89">
        <v>93</v>
      </c>
      <c r="AO207" s="93">
        <f t="shared" ref="AO207" si="213">(AN207/(660*630))*10^6</f>
        <v>223.66522366522366</v>
      </c>
      <c r="AP207">
        <f t="shared" ref="AP207" si="214">(AO207/$AV$2)</f>
        <v>55.916305916305916</v>
      </c>
      <c r="AR207" s="86" t="s">
        <v>1373</v>
      </c>
      <c r="AS207" s="87">
        <v>1</v>
      </c>
      <c r="AT207" s="21" t="s">
        <v>1478</v>
      </c>
      <c r="AU207" s="95">
        <f t="shared" ref="AU207" si="215">IF(AP207&gt;1,(AP207-1)*$AX$2,0)</f>
        <v>549.16305916305919</v>
      </c>
      <c r="AZ207" s="6" t="s">
        <v>1825</v>
      </c>
      <c r="BA207" s="21" t="s">
        <v>1478</v>
      </c>
    </row>
    <row r="208" spans="1:53" ht="14.2" customHeight="1" x14ac:dyDescent="0.45">
      <c r="A208" s="7" t="s">
        <v>819</v>
      </c>
      <c r="B208" s="38">
        <v>45180</v>
      </c>
      <c r="C208" s="39" t="s">
        <v>1260</v>
      </c>
      <c r="D208" s="6" t="s">
        <v>893</v>
      </c>
      <c r="E208" s="6" t="s">
        <v>213</v>
      </c>
      <c r="F208" s="6" t="s">
        <v>649</v>
      </c>
      <c r="G208" s="6"/>
      <c r="H208" s="6"/>
      <c r="I208" s="6" t="s">
        <v>1315</v>
      </c>
      <c r="J208" s="6" t="s">
        <v>1316</v>
      </c>
      <c r="P208" s="4" t="s">
        <v>1272</v>
      </c>
      <c r="S208" s="74"/>
      <c r="AA208" s="74"/>
      <c r="AK208" s="86"/>
      <c r="AL208" s="86"/>
      <c r="AM208" s="21"/>
      <c r="AR208" s="86"/>
      <c r="AS208" s="86"/>
      <c r="AT208" s="21"/>
      <c r="BA208" s="21"/>
    </row>
    <row r="209" spans="1:53" ht="14.2" customHeight="1" x14ac:dyDescent="0.5">
      <c r="A209" s="7" t="s">
        <v>820</v>
      </c>
      <c r="B209" s="38">
        <v>45180</v>
      </c>
      <c r="C209" s="39" t="s">
        <v>1260</v>
      </c>
      <c r="D209" s="6" t="s">
        <v>893</v>
      </c>
      <c r="E209" s="6" t="s">
        <v>886</v>
      </c>
      <c r="F209" s="6" t="s">
        <v>649</v>
      </c>
      <c r="G209" s="6"/>
      <c r="H209" s="6"/>
      <c r="I209" s="6" t="s">
        <v>1315</v>
      </c>
      <c r="J209" s="6" t="s">
        <v>1316</v>
      </c>
      <c r="O209" s="98" t="str">
        <f t="shared" si="185"/>
        <v>PS138_172-1-CTD-chlmax-16S</v>
      </c>
      <c r="P209" s="4" t="s">
        <v>552</v>
      </c>
      <c r="R209" s="21" t="s">
        <v>1479</v>
      </c>
      <c r="S209" s="74">
        <v>78</v>
      </c>
      <c r="T209" s="4">
        <f>S209/$AD$2</f>
        <v>15.6</v>
      </c>
      <c r="U209" s="4">
        <f>$AH$2-V209</f>
        <v>9.3589743589743595</v>
      </c>
      <c r="V209" s="4">
        <f>IF(T209&gt;=1,$AH$2/T209,$AH$2)</f>
        <v>0.64102564102564108</v>
      </c>
      <c r="X209" s="87" t="s">
        <v>1367</v>
      </c>
      <c r="Y209" s="86">
        <v>2</v>
      </c>
      <c r="Z209" s="21" t="s">
        <v>1479</v>
      </c>
      <c r="AA209" s="74">
        <v>78</v>
      </c>
      <c r="AB209" s="21">
        <f>IF(T209&gt;1,(T209-1)*$AF$2,0)</f>
        <v>73</v>
      </c>
      <c r="AC209" s="4">
        <f t="shared" ref="AC209" si="216">AB209+$AF$2</f>
        <v>78</v>
      </c>
      <c r="AK209" s="87" t="s">
        <v>1367</v>
      </c>
      <c r="AL209" s="86">
        <v>2</v>
      </c>
      <c r="AM209" s="21" t="s">
        <v>1479</v>
      </c>
      <c r="AN209" s="89">
        <v>62</v>
      </c>
      <c r="AO209" s="93">
        <f t="shared" ref="AO209" si="217">(AN209/(660*630))*10^6</f>
        <v>149.11014911014911</v>
      </c>
      <c r="AP209">
        <f t="shared" ref="AP209" si="218">(AO209/$AV$2)</f>
        <v>37.277537277537277</v>
      </c>
      <c r="AR209" s="87" t="s">
        <v>1367</v>
      </c>
      <c r="AS209" s="86">
        <v>2</v>
      </c>
      <c r="AT209" s="21" t="s">
        <v>1479</v>
      </c>
      <c r="AU209" s="95">
        <f t="shared" ref="AU209" si="219">IF(AP209&gt;1,(AP209-1)*$AX$2,0)</f>
        <v>362.77537277537277</v>
      </c>
      <c r="AZ209" s="6" t="s">
        <v>1826</v>
      </c>
      <c r="BA209" s="21" t="s">
        <v>1479</v>
      </c>
    </row>
    <row r="210" spans="1:53" ht="14.2" customHeight="1" x14ac:dyDescent="0.45">
      <c r="A210" s="7" t="s">
        <v>821</v>
      </c>
      <c r="B210" s="38">
        <v>45180</v>
      </c>
      <c r="C210" s="39" t="s">
        <v>1260</v>
      </c>
      <c r="D210" s="6" t="s">
        <v>893</v>
      </c>
      <c r="E210" s="6" t="s">
        <v>886</v>
      </c>
      <c r="F210" s="6" t="s">
        <v>649</v>
      </c>
      <c r="G210" s="6"/>
      <c r="H210" s="6"/>
      <c r="I210" s="6" t="s">
        <v>1315</v>
      </c>
      <c r="J210" s="6" t="s">
        <v>1316</v>
      </c>
      <c r="P210" s="4" t="s">
        <v>1272</v>
      </c>
      <c r="S210" s="74"/>
      <c r="AA210" s="74"/>
      <c r="AK210" s="86"/>
      <c r="AL210" s="86"/>
      <c r="AM210" s="21"/>
      <c r="AR210" s="86"/>
      <c r="AS210" s="86"/>
      <c r="AT210" s="21"/>
      <c r="BA210" s="21"/>
    </row>
    <row r="211" spans="1:53" ht="14.2" customHeight="1" x14ac:dyDescent="0.45">
      <c r="A211" s="7" t="s">
        <v>822</v>
      </c>
      <c r="B211" s="38">
        <v>45180</v>
      </c>
      <c r="C211" s="39" t="s">
        <v>1260</v>
      </c>
      <c r="D211" s="6" t="s">
        <v>893</v>
      </c>
      <c r="E211" s="6" t="s">
        <v>328</v>
      </c>
      <c r="F211" s="6" t="s">
        <v>649</v>
      </c>
      <c r="G211" s="6"/>
      <c r="H211" s="6"/>
      <c r="I211" s="6" t="s">
        <v>1315</v>
      </c>
      <c r="J211" s="6" t="s">
        <v>1316</v>
      </c>
      <c r="O211" s="98" t="str">
        <f t="shared" si="185"/>
        <v>PS138_172-1-CTD-10-16S</v>
      </c>
      <c r="P211" s="4" t="s">
        <v>552</v>
      </c>
      <c r="R211" s="21" t="s">
        <v>1480</v>
      </c>
      <c r="S211" s="74">
        <v>48</v>
      </c>
      <c r="T211" s="4">
        <f>S211/$AD$2</f>
        <v>9.6</v>
      </c>
      <c r="U211" s="4">
        <f>$AH$2-V211</f>
        <v>8.9583333333333339</v>
      </c>
      <c r="V211" s="4">
        <f>IF(T211&gt;=1,$AH$2/T211,$AH$2)</f>
        <v>1.0416666666666667</v>
      </c>
      <c r="X211" s="86" t="s">
        <v>1368</v>
      </c>
      <c r="Y211" s="86">
        <v>2</v>
      </c>
      <c r="Z211" s="21" t="s">
        <v>1480</v>
      </c>
      <c r="AA211" s="74">
        <v>48</v>
      </c>
      <c r="AB211" s="21">
        <f>IF(T211&gt;1,(T211-1)*$AF$2,0)</f>
        <v>43</v>
      </c>
      <c r="AC211" s="4">
        <f t="shared" ref="AC211" si="220">AB211+$AF$2</f>
        <v>48</v>
      </c>
      <c r="AK211" s="86" t="s">
        <v>1368</v>
      </c>
      <c r="AL211" s="86">
        <v>2</v>
      </c>
      <c r="AM211" s="21" t="s">
        <v>1480</v>
      </c>
      <c r="AN211" s="89">
        <v>67</v>
      </c>
      <c r="AO211" s="93">
        <f t="shared" ref="AO211" si="221">(AN211/(660*630))*10^6</f>
        <v>161.13516113516116</v>
      </c>
      <c r="AP211">
        <f t="shared" ref="AP211" si="222">(AO211/$AV$2)</f>
        <v>40.283790283790289</v>
      </c>
      <c r="AR211" s="86" t="s">
        <v>1368</v>
      </c>
      <c r="AS211" s="86">
        <v>2</v>
      </c>
      <c r="AT211" s="21" t="s">
        <v>1480</v>
      </c>
      <c r="AU211" s="95">
        <f t="shared" ref="AU211" si="223">IF(AP211&gt;1,(AP211-1)*$AX$2,0)</f>
        <v>392.8379028379029</v>
      </c>
      <c r="AZ211" s="6" t="s">
        <v>1827</v>
      </c>
      <c r="BA211" s="21" t="s">
        <v>1480</v>
      </c>
    </row>
    <row r="212" spans="1:53" ht="14.2" customHeight="1" x14ac:dyDescent="0.45">
      <c r="A212" s="7" t="s">
        <v>823</v>
      </c>
      <c r="B212" s="38">
        <v>45180</v>
      </c>
      <c r="C212" s="39" t="s">
        <v>1260</v>
      </c>
      <c r="D212" s="6" t="s">
        <v>893</v>
      </c>
      <c r="E212" s="6" t="s">
        <v>328</v>
      </c>
      <c r="F212" s="6" t="s">
        <v>649</v>
      </c>
      <c r="G212" s="6"/>
      <c r="H212" s="6"/>
      <c r="I212" s="6" t="s">
        <v>1315</v>
      </c>
      <c r="J212" s="6" t="s">
        <v>1316</v>
      </c>
      <c r="P212" s="4" t="s">
        <v>1272</v>
      </c>
      <c r="S212" s="74"/>
      <c r="AA212" s="74"/>
      <c r="AK212" s="86"/>
      <c r="AL212" s="86"/>
      <c r="AM212" s="21"/>
      <c r="AR212" s="86"/>
      <c r="AS212" s="86"/>
      <c r="AT212" s="21"/>
      <c r="BA212" s="21"/>
    </row>
    <row r="213" spans="1:53" ht="14.2" customHeight="1" x14ac:dyDescent="0.45">
      <c r="A213" s="7" t="s">
        <v>824</v>
      </c>
      <c r="B213" s="38">
        <v>45181</v>
      </c>
      <c r="C213" s="39" t="s">
        <v>1261</v>
      </c>
      <c r="D213" s="6" t="s">
        <v>894</v>
      </c>
      <c r="E213" s="6" t="s">
        <v>201</v>
      </c>
      <c r="F213" s="6" t="s">
        <v>649</v>
      </c>
      <c r="G213" s="6"/>
      <c r="H213" s="6"/>
      <c r="I213" s="6" t="s">
        <v>1317</v>
      </c>
      <c r="J213" s="6" t="s">
        <v>1318</v>
      </c>
      <c r="O213" s="98" t="str">
        <f t="shared" si="185"/>
        <v>PS138_173-1-CTD-500-16S</v>
      </c>
      <c r="P213" s="4" t="s">
        <v>552</v>
      </c>
      <c r="R213" s="21" t="s">
        <v>1481</v>
      </c>
      <c r="S213" s="74">
        <v>15</v>
      </c>
      <c r="T213" s="4">
        <f>S213/$AD$2</f>
        <v>3</v>
      </c>
      <c r="U213" s="4">
        <f>$AH$2-V213</f>
        <v>6.6666666666666661</v>
      </c>
      <c r="V213" s="4">
        <f>IF(T213&gt;=1,$AH$2/T213,$AH$2)</f>
        <v>3.3333333333333335</v>
      </c>
      <c r="X213" s="86" t="s">
        <v>1369</v>
      </c>
      <c r="Y213" s="86">
        <v>2</v>
      </c>
      <c r="Z213" s="21" t="s">
        <v>1481</v>
      </c>
      <c r="AA213" s="74">
        <v>15</v>
      </c>
      <c r="AB213" s="21">
        <f>IF(T213&gt;1,(T213-1)*$AF$2,0)</f>
        <v>10</v>
      </c>
      <c r="AC213" s="4">
        <f t="shared" ref="AC213" si="224">AB213+$AF$2</f>
        <v>15</v>
      </c>
      <c r="AK213" s="86" t="s">
        <v>1369</v>
      </c>
      <c r="AL213" s="86">
        <v>2</v>
      </c>
      <c r="AM213" s="21" t="s">
        <v>1481</v>
      </c>
      <c r="AN213" s="89">
        <v>66</v>
      </c>
      <c r="AO213" s="93">
        <f t="shared" ref="AO213" si="225">(AN213/(660*630))*10^6</f>
        <v>158.73015873015873</v>
      </c>
      <c r="AP213">
        <f t="shared" ref="AP213" si="226">(AO213/$AV$2)</f>
        <v>39.682539682539684</v>
      </c>
      <c r="AR213" s="86" t="s">
        <v>1369</v>
      </c>
      <c r="AS213" s="86">
        <v>2</v>
      </c>
      <c r="AT213" s="21" t="s">
        <v>1481</v>
      </c>
      <c r="AU213" s="95">
        <f t="shared" ref="AU213" si="227">IF(AP213&gt;1,(AP213-1)*$AX$2,0)</f>
        <v>386.82539682539687</v>
      </c>
      <c r="AZ213" s="6" t="s">
        <v>1828</v>
      </c>
      <c r="BA213" s="21" t="s">
        <v>1481</v>
      </c>
    </row>
    <row r="214" spans="1:53" ht="14.2" customHeight="1" x14ac:dyDescent="0.45">
      <c r="A214" s="7" t="s">
        <v>825</v>
      </c>
      <c r="B214" s="38">
        <v>45181</v>
      </c>
      <c r="C214" s="39" t="s">
        <v>1261</v>
      </c>
      <c r="D214" s="6" t="s">
        <v>894</v>
      </c>
      <c r="E214" s="6" t="s">
        <v>201</v>
      </c>
      <c r="F214" s="6" t="s">
        <v>649</v>
      </c>
      <c r="G214" s="6"/>
      <c r="H214" s="6"/>
      <c r="I214" s="6" t="s">
        <v>1317</v>
      </c>
      <c r="J214" s="6" t="s">
        <v>1318</v>
      </c>
      <c r="P214" s="4" t="s">
        <v>1272</v>
      </c>
      <c r="S214" s="74"/>
      <c r="AA214" s="74"/>
      <c r="AK214" s="86"/>
      <c r="AL214" s="86"/>
      <c r="AM214" s="21"/>
      <c r="AR214" s="86"/>
      <c r="AS214" s="86"/>
      <c r="AT214" s="21"/>
      <c r="BA214" s="21"/>
    </row>
    <row r="215" spans="1:53" ht="14.2" customHeight="1" x14ac:dyDescent="0.45">
      <c r="A215" s="7" t="s">
        <v>826</v>
      </c>
      <c r="B215" s="38">
        <v>45181</v>
      </c>
      <c r="C215" s="39" t="s">
        <v>1261</v>
      </c>
      <c r="D215" s="6" t="s">
        <v>894</v>
      </c>
      <c r="E215" s="6" t="s">
        <v>333</v>
      </c>
      <c r="F215" s="6" t="s">
        <v>649</v>
      </c>
      <c r="G215" s="6"/>
      <c r="H215" s="6"/>
      <c r="I215" s="6" t="s">
        <v>1317</v>
      </c>
      <c r="J215" s="6" t="s">
        <v>1318</v>
      </c>
      <c r="O215" s="98" t="str">
        <f t="shared" si="185"/>
        <v>PS138_173-1-CTD-200-16S</v>
      </c>
      <c r="P215" s="4" t="s">
        <v>552</v>
      </c>
      <c r="R215" s="21" t="s">
        <v>1482</v>
      </c>
      <c r="S215" s="74">
        <v>9.1999999999999993</v>
      </c>
      <c r="T215" s="4">
        <f>S215/$AD$2</f>
        <v>1.8399999999999999</v>
      </c>
      <c r="U215" s="4">
        <f>$AH$2-V215</f>
        <v>4.5652173913043477</v>
      </c>
      <c r="V215" s="4">
        <f>IF(T215&gt;=1,$AH$2/T215,$AH$2)</f>
        <v>5.4347826086956523</v>
      </c>
      <c r="X215" s="86" t="s">
        <v>1370</v>
      </c>
      <c r="Y215" s="86">
        <v>2</v>
      </c>
      <c r="Z215" s="21" t="s">
        <v>1482</v>
      </c>
      <c r="AA215" s="74">
        <v>9.1999999999999993</v>
      </c>
      <c r="AB215" s="21">
        <f>IF(T215&gt;1,(T215-1)*$AF$2,0)</f>
        <v>4.1999999999999993</v>
      </c>
      <c r="AC215" s="4">
        <f t="shared" ref="AC215" si="228">AB215+$AF$2</f>
        <v>9.1999999999999993</v>
      </c>
      <c r="AK215" s="86" t="s">
        <v>1370</v>
      </c>
      <c r="AL215" s="86">
        <v>2</v>
      </c>
      <c r="AM215" s="21" t="s">
        <v>1482</v>
      </c>
      <c r="AN215" s="89">
        <v>66</v>
      </c>
      <c r="AO215" s="93">
        <f t="shared" ref="AO215" si="229">(AN215/(660*630))*10^6</f>
        <v>158.73015873015873</v>
      </c>
      <c r="AP215">
        <f t="shared" ref="AP215" si="230">(AO215/$AV$2)</f>
        <v>39.682539682539684</v>
      </c>
      <c r="AR215" s="86" t="s">
        <v>1370</v>
      </c>
      <c r="AS215" s="86">
        <v>2</v>
      </c>
      <c r="AT215" s="21" t="s">
        <v>1482</v>
      </c>
      <c r="AU215" s="95">
        <f t="shared" ref="AU215" si="231">IF(AP215&gt;1,(AP215-1)*$AX$2,0)</f>
        <v>386.82539682539687</v>
      </c>
      <c r="AZ215" s="6" t="s">
        <v>1829</v>
      </c>
      <c r="BA215" s="21" t="s">
        <v>1482</v>
      </c>
    </row>
    <row r="216" spans="1:53" ht="14.2" customHeight="1" x14ac:dyDescent="0.45">
      <c r="A216" s="7" t="s">
        <v>827</v>
      </c>
      <c r="B216" s="38">
        <v>45181</v>
      </c>
      <c r="C216" s="39" t="s">
        <v>1261</v>
      </c>
      <c r="D216" s="6" t="s">
        <v>894</v>
      </c>
      <c r="E216" s="6" t="s">
        <v>333</v>
      </c>
      <c r="F216" s="6" t="s">
        <v>649</v>
      </c>
      <c r="G216" s="6"/>
      <c r="H216" s="6"/>
      <c r="I216" s="6" t="s">
        <v>1317</v>
      </c>
      <c r="J216" s="6" t="s">
        <v>1318</v>
      </c>
      <c r="P216" s="4" t="s">
        <v>1272</v>
      </c>
      <c r="S216" s="74"/>
      <c r="AA216" s="74"/>
      <c r="AK216" s="86"/>
      <c r="AL216" s="86"/>
      <c r="AM216" s="21"/>
      <c r="AR216" s="86"/>
      <c r="AS216" s="86"/>
      <c r="AT216" s="21"/>
      <c r="BA216" s="21"/>
    </row>
    <row r="217" spans="1:53" ht="14.2" customHeight="1" x14ac:dyDescent="0.45">
      <c r="A217" s="7" t="s">
        <v>828</v>
      </c>
      <c r="B217" s="5">
        <v>45181</v>
      </c>
      <c r="C217" s="39" t="s">
        <v>1261</v>
      </c>
      <c r="D217" s="6" t="s">
        <v>894</v>
      </c>
      <c r="E217" s="6" t="s">
        <v>211</v>
      </c>
      <c r="F217" s="6" t="s">
        <v>649</v>
      </c>
      <c r="G217" s="6"/>
      <c r="H217" s="6"/>
      <c r="I217" s="6" t="s">
        <v>1317</v>
      </c>
      <c r="J217" s="6" t="s">
        <v>1318</v>
      </c>
      <c r="O217" s="98" t="str">
        <f t="shared" si="185"/>
        <v>PS138_173-1-CTD-100-16S</v>
      </c>
      <c r="P217" s="4" t="s">
        <v>552</v>
      </c>
      <c r="R217" s="21" t="s">
        <v>1483</v>
      </c>
      <c r="S217" s="74">
        <v>12</v>
      </c>
      <c r="T217" s="4">
        <f>S217/$AD$2</f>
        <v>2.4</v>
      </c>
      <c r="U217" s="4">
        <f>$AH$2-V217</f>
        <v>5.833333333333333</v>
      </c>
      <c r="V217" s="4">
        <f>IF(T217&gt;=1,$AH$2/T217,$AH$2)</f>
        <v>4.166666666666667</v>
      </c>
      <c r="X217" s="86" t="s">
        <v>1138</v>
      </c>
      <c r="Y217" s="86">
        <v>2</v>
      </c>
      <c r="Z217" s="21" t="s">
        <v>1483</v>
      </c>
      <c r="AA217" s="74">
        <v>12</v>
      </c>
      <c r="AB217" s="21">
        <f>IF(T217&gt;1,(T217-1)*$AF$2,0)</f>
        <v>7</v>
      </c>
      <c r="AC217" s="4">
        <f t="shared" ref="AC217" si="232">AB217+$AF$2</f>
        <v>12</v>
      </c>
      <c r="AK217" s="86" t="s">
        <v>1138</v>
      </c>
      <c r="AL217" s="86">
        <v>2</v>
      </c>
      <c r="AM217" s="21" t="s">
        <v>1483</v>
      </c>
      <c r="AN217" s="89">
        <v>76</v>
      </c>
      <c r="AO217" s="93">
        <f t="shared" ref="AO217" si="233">(AN217/(660*630))*10^6</f>
        <v>182.7801827801828</v>
      </c>
      <c r="AP217">
        <f t="shared" ref="AP217" si="234">(AO217/$AV$2)</f>
        <v>45.6950456950457</v>
      </c>
      <c r="AR217" s="86" t="s">
        <v>1138</v>
      </c>
      <c r="AS217" s="86">
        <v>2</v>
      </c>
      <c r="AT217" s="21" t="s">
        <v>1483</v>
      </c>
      <c r="AU217" s="95">
        <f t="shared" ref="AU217" si="235">IF(AP217&gt;1,(AP217-1)*$AX$2,0)</f>
        <v>446.95045695045701</v>
      </c>
      <c r="AZ217" s="6" t="s">
        <v>1830</v>
      </c>
      <c r="BA217" s="21" t="s">
        <v>1483</v>
      </c>
    </row>
    <row r="218" spans="1:53" ht="14.2" customHeight="1" x14ac:dyDescent="0.45">
      <c r="A218" s="7" t="s">
        <v>829</v>
      </c>
      <c r="B218" s="5">
        <v>45181</v>
      </c>
      <c r="C218" s="39" t="s">
        <v>1261</v>
      </c>
      <c r="D218" s="6" t="s">
        <v>894</v>
      </c>
      <c r="E218" s="6" t="s">
        <v>211</v>
      </c>
      <c r="F218" s="6" t="s">
        <v>649</v>
      </c>
      <c r="G218" s="6"/>
      <c r="H218" s="6"/>
      <c r="I218" s="6" t="s">
        <v>1317</v>
      </c>
      <c r="J218" s="6" t="s">
        <v>1318</v>
      </c>
      <c r="P218" s="4" t="s">
        <v>1272</v>
      </c>
      <c r="S218" s="74"/>
      <c r="AA218" s="74"/>
      <c r="AK218" s="86"/>
      <c r="AL218" s="86"/>
      <c r="AM218" s="21"/>
      <c r="AR218" s="86"/>
      <c r="AS218" s="86"/>
      <c r="AT218" s="21"/>
      <c r="BA218" s="21"/>
    </row>
    <row r="219" spans="1:53" ht="14.2" customHeight="1" x14ac:dyDescent="0.45">
      <c r="A219" s="7" t="s">
        <v>830</v>
      </c>
      <c r="B219" s="5">
        <v>45181</v>
      </c>
      <c r="C219" s="39" t="s">
        <v>1261</v>
      </c>
      <c r="D219" s="6" t="s">
        <v>894</v>
      </c>
      <c r="E219" s="6" t="s">
        <v>213</v>
      </c>
      <c r="F219" s="6" t="s">
        <v>649</v>
      </c>
      <c r="G219" s="6"/>
      <c r="H219" s="6"/>
      <c r="I219" s="6" t="s">
        <v>1317</v>
      </c>
      <c r="J219" s="6" t="s">
        <v>1318</v>
      </c>
      <c r="O219" s="98" t="str">
        <f t="shared" si="185"/>
        <v>PS138_173-1-CTD-50-16S</v>
      </c>
      <c r="P219" s="4" t="s">
        <v>552</v>
      </c>
      <c r="R219" s="21" t="s">
        <v>1484</v>
      </c>
      <c r="S219" s="74">
        <v>24</v>
      </c>
      <c r="T219" s="4">
        <f>S219/$AD$2</f>
        <v>4.8</v>
      </c>
      <c r="U219" s="4">
        <f>$AH$2-V219</f>
        <v>7.9166666666666661</v>
      </c>
      <c r="V219" s="4">
        <f>IF(T219&gt;=1,$AH$2/T219,$AH$2)</f>
        <v>2.0833333333333335</v>
      </c>
      <c r="X219" s="86" t="s">
        <v>1371</v>
      </c>
      <c r="Y219" s="86">
        <v>2</v>
      </c>
      <c r="Z219" s="21" t="s">
        <v>1484</v>
      </c>
      <c r="AA219" s="74">
        <v>24</v>
      </c>
      <c r="AB219" s="21">
        <f>IF(T219&gt;1,(T219-1)*$AF$2,0)</f>
        <v>19</v>
      </c>
      <c r="AC219" s="4">
        <f t="shared" ref="AC219" si="236">AB219+$AF$2</f>
        <v>24</v>
      </c>
      <c r="AK219" s="86" t="s">
        <v>1371</v>
      </c>
      <c r="AL219" s="86">
        <v>2</v>
      </c>
      <c r="AM219" s="21" t="s">
        <v>1484</v>
      </c>
      <c r="AN219" s="89">
        <v>96</v>
      </c>
      <c r="AO219" s="93">
        <f t="shared" ref="AO219" si="237">(AN219/(660*630))*10^6</f>
        <v>230.88023088023087</v>
      </c>
      <c r="AP219">
        <f t="shared" ref="AP219" si="238">(AO219/$AV$2)</f>
        <v>57.720057720057717</v>
      </c>
      <c r="AR219" s="86" t="s">
        <v>1371</v>
      </c>
      <c r="AS219" s="86">
        <v>2</v>
      </c>
      <c r="AT219" s="21" t="s">
        <v>1484</v>
      </c>
      <c r="AU219" s="95">
        <f t="shared" ref="AU219" si="239">IF(AP219&gt;1,(AP219-1)*$AX$2,0)</f>
        <v>567.20057720057719</v>
      </c>
      <c r="AZ219" s="6" t="s">
        <v>1831</v>
      </c>
      <c r="BA219" s="21" t="s">
        <v>1484</v>
      </c>
    </row>
    <row r="220" spans="1:53" ht="14.2" customHeight="1" x14ac:dyDescent="0.45">
      <c r="A220" s="7" t="s">
        <v>831</v>
      </c>
      <c r="B220" s="5">
        <v>45181</v>
      </c>
      <c r="C220" s="39" t="s">
        <v>1261</v>
      </c>
      <c r="D220" s="6" t="s">
        <v>894</v>
      </c>
      <c r="E220" s="6" t="s">
        <v>213</v>
      </c>
      <c r="F220" s="6" t="s">
        <v>649</v>
      </c>
      <c r="G220" s="6"/>
      <c r="H220" s="6"/>
      <c r="I220" s="6" t="s">
        <v>1317</v>
      </c>
      <c r="J220" s="6" t="s">
        <v>1318</v>
      </c>
      <c r="P220" s="4" t="s">
        <v>1272</v>
      </c>
      <c r="S220" s="74"/>
      <c r="AA220" s="74"/>
      <c r="AK220" s="86"/>
      <c r="AL220" s="86"/>
      <c r="AM220" s="21"/>
      <c r="AR220" s="86"/>
      <c r="AS220" s="86"/>
      <c r="AT220" s="21"/>
      <c r="BA220" s="21"/>
    </row>
    <row r="221" spans="1:53" ht="14.2" customHeight="1" x14ac:dyDescent="0.45">
      <c r="A221" s="7" t="s">
        <v>697</v>
      </c>
      <c r="B221" s="5">
        <v>45181</v>
      </c>
      <c r="C221" s="39" t="s">
        <v>1261</v>
      </c>
      <c r="D221" s="6" t="s">
        <v>894</v>
      </c>
      <c r="E221" s="6" t="s">
        <v>886</v>
      </c>
      <c r="F221" s="6" t="s">
        <v>649</v>
      </c>
      <c r="G221" s="6"/>
      <c r="H221" s="6"/>
      <c r="I221" s="6" t="s">
        <v>1317</v>
      </c>
      <c r="J221" s="6" t="s">
        <v>1318</v>
      </c>
      <c r="O221" s="98" t="str">
        <f t="shared" si="185"/>
        <v>PS138_173-1-CTD-chlmax-16S</v>
      </c>
      <c r="P221" s="4" t="s">
        <v>552</v>
      </c>
      <c r="R221" s="21" t="s">
        <v>1485</v>
      </c>
      <c r="S221" s="74">
        <v>20</v>
      </c>
      <c r="T221" s="4">
        <f>S221/$AD$2</f>
        <v>4</v>
      </c>
      <c r="U221" s="4">
        <f>$AH$2-V221</f>
        <v>7.5</v>
      </c>
      <c r="V221" s="4">
        <f>IF(T221&gt;=1,$AH$2/T221,$AH$2)</f>
        <v>2.5</v>
      </c>
      <c r="X221" s="86" t="s">
        <v>1372</v>
      </c>
      <c r="Y221" s="86">
        <v>2</v>
      </c>
      <c r="Z221" s="21" t="s">
        <v>1485</v>
      </c>
      <c r="AA221" s="74">
        <v>20</v>
      </c>
      <c r="AB221" s="21">
        <f>IF(T221&gt;1,(T221-1)*$AF$2,0)</f>
        <v>15</v>
      </c>
      <c r="AC221" s="4">
        <f t="shared" ref="AC221" si="240">AB221+$AF$2</f>
        <v>20</v>
      </c>
      <c r="AK221" s="86" t="s">
        <v>1372</v>
      </c>
      <c r="AL221" s="86">
        <v>2</v>
      </c>
      <c r="AM221" s="21" t="s">
        <v>1485</v>
      </c>
      <c r="AN221" s="89">
        <v>68</v>
      </c>
      <c r="AO221" s="93">
        <f t="shared" ref="AO221" si="241">(AN221/(660*630))*10^6</f>
        <v>163.54016354016352</v>
      </c>
      <c r="AP221">
        <f t="shared" ref="AP221" si="242">(AO221/$AV$2)</f>
        <v>40.88504088504088</v>
      </c>
      <c r="AR221" s="86" t="s">
        <v>1372</v>
      </c>
      <c r="AS221" s="86">
        <v>2</v>
      </c>
      <c r="AT221" s="21" t="s">
        <v>1485</v>
      </c>
      <c r="AU221" s="95">
        <f t="shared" ref="AU221" si="243">IF(AP221&gt;1,(AP221-1)*$AX$2,0)</f>
        <v>398.85040885040883</v>
      </c>
      <c r="AZ221" s="6" t="s">
        <v>1832</v>
      </c>
      <c r="BA221" s="21" t="s">
        <v>1485</v>
      </c>
    </row>
    <row r="222" spans="1:53" ht="14.2" customHeight="1" x14ac:dyDescent="0.45">
      <c r="A222" s="7" t="s">
        <v>698</v>
      </c>
      <c r="B222" s="5">
        <v>45181</v>
      </c>
      <c r="C222" s="39" t="s">
        <v>1261</v>
      </c>
      <c r="D222" s="6" t="s">
        <v>894</v>
      </c>
      <c r="E222" s="6" t="s">
        <v>886</v>
      </c>
      <c r="F222" s="6" t="s">
        <v>649</v>
      </c>
      <c r="G222" s="6"/>
      <c r="H222" s="6"/>
      <c r="I222" s="6" t="s">
        <v>1317</v>
      </c>
      <c r="J222" s="6" t="s">
        <v>1318</v>
      </c>
      <c r="P222" s="4" t="s">
        <v>1272</v>
      </c>
      <c r="S222" s="74"/>
      <c r="AA222" s="74"/>
      <c r="AK222" s="86"/>
      <c r="AL222" s="86"/>
      <c r="AM222" s="21"/>
      <c r="AR222" s="86"/>
      <c r="AS222" s="86"/>
      <c r="AT222" s="21"/>
      <c r="BA222" s="21"/>
    </row>
    <row r="223" spans="1:53" ht="14.2" customHeight="1" x14ac:dyDescent="0.45">
      <c r="A223" s="7" t="s">
        <v>699</v>
      </c>
      <c r="B223" s="5">
        <v>45181</v>
      </c>
      <c r="C223" s="39" t="s">
        <v>1261</v>
      </c>
      <c r="D223" s="6" t="s">
        <v>894</v>
      </c>
      <c r="E223" s="6" t="s">
        <v>328</v>
      </c>
      <c r="F223" s="6" t="s">
        <v>649</v>
      </c>
      <c r="G223" s="6"/>
      <c r="H223" s="6"/>
      <c r="I223" s="6" t="s">
        <v>1317</v>
      </c>
      <c r="J223" s="6" t="s">
        <v>1318</v>
      </c>
      <c r="O223" s="98" t="str">
        <f t="shared" si="185"/>
        <v>PS138_173-1-CTD-10-16S</v>
      </c>
      <c r="P223" s="4" t="s">
        <v>552</v>
      </c>
      <c r="R223" s="21" t="s">
        <v>1486</v>
      </c>
      <c r="S223" s="74">
        <v>19</v>
      </c>
      <c r="T223" s="4">
        <f>S223/$AD$2</f>
        <v>3.8</v>
      </c>
      <c r="U223" s="4">
        <f>$AH$2-V223</f>
        <v>7.3684210526315788</v>
      </c>
      <c r="V223" s="4">
        <f>IF(T223&gt;=1,$AH$2/T223,$AH$2)</f>
        <v>2.6315789473684212</v>
      </c>
      <c r="X223" s="86" t="s">
        <v>1373</v>
      </c>
      <c r="Y223" s="86">
        <v>2</v>
      </c>
      <c r="Z223" s="21" t="s">
        <v>1486</v>
      </c>
      <c r="AA223" s="74">
        <v>19</v>
      </c>
      <c r="AB223" s="21">
        <f>IF(T223&gt;1,(T223-1)*$AF$2,0)</f>
        <v>14</v>
      </c>
      <c r="AC223" s="4">
        <f t="shared" ref="AC223" si="244">AB223+$AF$2</f>
        <v>19</v>
      </c>
      <c r="AK223" s="86" t="s">
        <v>1373</v>
      </c>
      <c r="AL223" s="86">
        <v>2</v>
      </c>
      <c r="AM223" s="21" t="s">
        <v>1486</v>
      </c>
      <c r="AN223" s="89">
        <v>72</v>
      </c>
      <c r="AO223" s="93">
        <f t="shared" ref="AO223" si="245">(AN223/(660*630))*10^6</f>
        <v>173.16017316017317</v>
      </c>
      <c r="AP223">
        <f t="shared" ref="AP223" si="246">(AO223/$AV$2)</f>
        <v>43.290043290043293</v>
      </c>
      <c r="AR223" s="86" t="s">
        <v>1373</v>
      </c>
      <c r="AS223" s="86">
        <v>2</v>
      </c>
      <c r="AT223" s="21" t="s">
        <v>1486</v>
      </c>
      <c r="AU223" s="95">
        <f t="shared" ref="AU223" si="247">IF(AP223&gt;1,(AP223-1)*$AX$2,0)</f>
        <v>422.90043290043292</v>
      </c>
      <c r="AZ223" s="6" t="s">
        <v>1833</v>
      </c>
      <c r="BA223" s="21" t="s">
        <v>1486</v>
      </c>
    </row>
    <row r="224" spans="1:53" ht="14.2" customHeight="1" x14ac:dyDescent="0.45">
      <c r="A224" s="7" t="s">
        <v>700</v>
      </c>
      <c r="B224" s="5">
        <v>45181</v>
      </c>
      <c r="C224" s="39" t="s">
        <v>1261</v>
      </c>
      <c r="D224" s="6" t="s">
        <v>894</v>
      </c>
      <c r="E224" s="6" t="s">
        <v>328</v>
      </c>
      <c r="F224" s="6" t="s">
        <v>649</v>
      </c>
      <c r="G224" s="6"/>
      <c r="H224" s="6"/>
      <c r="I224" s="6" t="s">
        <v>1317</v>
      </c>
      <c r="J224" s="6" t="s">
        <v>1318</v>
      </c>
      <c r="P224" s="4" t="s">
        <v>1272</v>
      </c>
      <c r="S224" s="74"/>
      <c r="AA224" s="74"/>
      <c r="AK224" s="86"/>
      <c r="AL224" s="86"/>
      <c r="AM224" s="21"/>
      <c r="AR224" s="86"/>
      <c r="AS224" s="86"/>
      <c r="AT224" s="21"/>
      <c r="BA224" s="21"/>
    </row>
    <row r="225" spans="1:53" ht="14.2" customHeight="1" x14ac:dyDescent="0.5">
      <c r="A225" s="7" t="s">
        <v>701</v>
      </c>
      <c r="B225" s="5">
        <v>45181</v>
      </c>
      <c r="C225" s="6" t="s">
        <v>1262</v>
      </c>
      <c r="D225" s="6" t="s">
        <v>895</v>
      </c>
      <c r="E225" s="6" t="s">
        <v>1263</v>
      </c>
      <c r="F225" s="6" t="s">
        <v>649</v>
      </c>
      <c r="G225" s="6" t="s">
        <v>445</v>
      </c>
      <c r="H225" s="6"/>
      <c r="I225" s="6" t="s">
        <v>1319</v>
      </c>
      <c r="J225" s="6" t="s">
        <v>1320</v>
      </c>
      <c r="O225" s="98" t="str">
        <f t="shared" si="185"/>
        <v>PS138_174-1-CTD-4342-16S</v>
      </c>
      <c r="P225" s="4" t="s">
        <v>552</v>
      </c>
      <c r="R225" s="21" t="s">
        <v>1487</v>
      </c>
      <c r="S225" s="74">
        <v>8.4</v>
      </c>
      <c r="T225" s="4">
        <f>S225/$AD$2</f>
        <v>1.6800000000000002</v>
      </c>
      <c r="U225" s="4">
        <f>$AH$2-V225</f>
        <v>4.0476190476190483</v>
      </c>
      <c r="V225" s="4">
        <f>IF(T225&gt;=1,$AH$2/T225,$AH$2)</f>
        <v>5.9523809523809517</v>
      </c>
      <c r="X225" s="87" t="s">
        <v>1367</v>
      </c>
      <c r="Y225" s="86">
        <v>3</v>
      </c>
      <c r="Z225" s="21" t="s">
        <v>1487</v>
      </c>
      <c r="AA225" s="74">
        <v>8.4</v>
      </c>
      <c r="AB225" s="21">
        <f>IF(T225&gt;1,(T225-1)*$AF$2,0)</f>
        <v>3.4000000000000008</v>
      </c>
      <c r="AC225" s="4">
        <f t="shared" ref="AC225" si="248">AB225+$AF$2</f>
        <v>8.4</v>
      </c>
      <c r="AK225" s="87" t="s">
        <v>1367</v>
      </c>
      <c r="AL225" s="86">
        <v>3</v>
      </c>
      <c r="AM225" s="21" t="s">
        <v>1487</v>
      </c>
      <c r="AN225" s="89">
        <v>64</v>
      </c>
      <c r="AO225" s="93">
        <f t="shared" ref="AO225" si="249">(AN225/(660*630))*10^6</f>
        <v>153.92015392015392</v>
      </c>
      <c r="AP225">
        <f t="shared" ref="AP225" si="250">(AO225/$AV$2)</f>
        <v>38.48003848003848</v>
      </c>
      <c r="AR225" s="87" t="s">
        <v>1367</v>
      </c>
      <c r="AS225" s="86">
        <v>3</v>
      </c>
      <c r="AT225" s="21" t="s">
        <v>1487</v>
      </c>
      <c r="AU225" s="95">
        <f t="shared" ref="AU225" si="251">IF(AP225&gt;1,(AP225-1)*$AX$2,0)</f>
        <v>374.80038480038479</v>
      </c>
      <c r="AZ225" s="6" t="s">
        <v>1834</v>
      </c>
      <c r="BA225" s="21" t="s">
        <v>1487</v>
      </c>
    </row>
    <row r="226" spans="1:53" ht="14.2" customHeight="1" x14ac:dyDescent="0.45">
      <c r="A226" s="7" t="s">
        <v>702</v>
      </c>
      <c r="B226" s="5">
        <v>45181</v>
      </c>
      <c r="C226" s="6" t="s">
        <v>1262</v>
      </c>
      <c r="D226" s="6" t="s">
        <v>895</v>
      </c>
      <c r="E226" s="6" t="s">
        <v>1263</v>
      </c>
      <c r="F226" s="6" t="s">
        <v>649</v>
      </c>
      <c r="G226" s="6" t="s">
        <v>445</v>
      </c>
      <c r="H226" s="6"/>
      <c r="I226" s="6" t="s">
        <v>1319</v>
      </c>
      <c r="J226" s="6" t="s">
        <v>1320</v>
      </c>
      <c r="P226" s="4" t="s">
        <v>1272</v>
      </c>
      <c r="S226" s="74"/>
      <c r="AA226" s="74"/>
      <c r="AK226" s="86"/>
      <c r="AL226" s="86"/>
      <c r="AM226" s="21"/>
      <c r="AR226" s="86"/>
      <c r="AS226" s="86"/>
      <c r="AT226" s="21"/>
      <c r="BA226" s="21"/>
    </row>
    <row r="227" spans="1:53" ht="14.2" customHeight="1" x14ac:dyDescent="0.45">
      <c r="A227" s="7" t="s">
        <v>703</v>
      </c>
      <c r="B227" s="5">
        <v>45181</v>
      </c>
      <c r="C227" s="6" t="s">
        <v>1262</v>
      </c>
      <c r="D227" s="6" t="s">
        <v>895</v>
      </c>
      <c r="E227" s="6" t="s">
        <v>331</v>
      </c>
      <c r="F227" s="6" t="s">
        <v>649</v>
      </c>
      <c r="G227" s="6"/>
      <c r="H227" s="6"/>
      <c r="I227" s="6" t="s">
        <v>1319</v>
      </c>
      <c r="J227" s="6" t="s">
        <v>1320</v>
      </c>
      <c r="O227" s="98" t="str">
        <f t="shared" si="185"/>
        <v>PS138_174-1-CTD-3000-16S</v>
      </c>
      <c r="P227" s="4" t="s">
        <v>552</v>
      </c>
      <c r="R227" s="21" t="s">
        <v>1488</v>
      </c>
      <c r="S227" s="74">
        <v>7.4</v>
      </c>
      <c r="T227" s="4">
        <f>S227/$AD$2</f>
        <v>1.48</v>
      </c>
      <c r="U227" s="4">
        <f>$AH$2-V227</f>
        <v>3.243243243243243</v>
      </c>
      <c r="V227" s="4">
        <f>IF(T227&gt;=1,$AH$2/T227,$AH$2)</f>
        <v>6.756756756756757</v>
      </c>
      <c r="X227" s="86" t="s">
        <v>1368</v>
      </c>
      <c r="Y227" s="86">
        <v>3</v>
      </c>
      <c r="Z227" s="21" t="s">
        <v>1488</v>
      </c>
      <c r="AA227" s="74">
        <v>7.4</v>
      </c>
      <c r="AB227" s="21">
        <f>IF(T227&gt;1,(T227-1)*$AF$2,0)</f>
        <v>2.4</v>
      </c>
      <c r="AC227" s="4">
        <f t="shared" ref="AC227" si="252">AB227+$AF$2</f>
        <v>7.4</v>
      </c>
      <c r="AK227" s="86" t="s">
        <v>1368</v>
      </c>
      <c r="AL227" s="86">
        <v>3</v>
      </c>
      <c r="AM227" s="21" t="s">
        <v>1488</v>
      </c>
      <c r="AN227" s="89">
        <v>70</v>
      </c>
      <c r="AO227" s="93">
        <f t="shared" ref="AO227" si="253">(AN227/(660*630))*10^6</f>
        <v>168.35016835016836</v>
      </c>
      <c r="AP227">
        <f t="shared" ref="AP227" si="254">(AO227/$AV$2)</f>
        <v>42.08754208754209</v>
      </c>
      <c r="AR227" s="86" t="s">
        <v>1368</v>
      </c>
      <c r="AS227" s="86">
        <v>3</v>
      </c>
      <c r="AT227" s="21" t="s">
        <v>1488</v>
      </c>
      <c r="AU227" s="95">
        <f t="shared" ref="AU227" si="255">IF(AP227&gt;1,(AP227-1)*$AX$2,0)</f>
        <v>410.8754208754209</v>
      </c>
      <c r="AZ227" s="6" t="s">
        <v>1835</v>
      </c>
      <c r="BA227" s="21" t="s">
        <v>1488</v>
      </c>
    </row>
    <row r="228" spans="1:53" ht="14.2" customHeight="1" x14ac:dyDescent="0.45">
      <c r="A228" s="7" t="s">
        <v>704</v>
      </c>
      <c r="B228" s="5">
        <v>45181</v>
      </c>
      <c r="C228" s="6" t="s">
        <v>1262</v>
      </c>
      <c r="D228" s="6" t="s">
        <v>895</v>
      </c>
      <c r="E228" s="6" t="s">
        <v>331</v>
      </c>
      <c r="F228" s="6" t="s">
        <v>649</v>
      </c>
      <c r="G228" s="6"/>
      <c r="H228" s="6"/>
      <c r="I228" s="6" t="s">
        <v>1319</v>
      </c>
      <c r="J228" s="6" t="s">
        <v>1320</v>
      </c>
      <c r="P228" s="4" t="s">
        <v>1272</v>
      </c>
      <c r="S228" s="74"/>
      <c r="AA228" s="74"/>
      <c r="AK228" s="86"/>
      <c r="AL228" s="86"/>
      <c r="AM228" s="21"/>
      <c r="AR228" s="86"/>
      <c r="AS228" s="86"/>
      <c r="AT228" s="21"/>
      <c r="BA228" s="21"/>
    </row>
    <row r="229" spans="1:53" ht="14.2" customHeight="1" x14ac:dyDescent="0.45">
      <c r="A229" s="7" t="s">
        <v>705</v>
      </c>
      <c r="B229" s="5">
        <v>45181</v>
      </c>
      <c r="C229" s="6" t="s">
        <v>1262</v>
      </c>
      <c r="D229" s="6" t="s">
        <v>895</v>
      </c>
      <c r="E229" s="6" t="s">
        <v>210</v>
      </c>
      <c r="F229" s="6" t="s">
        <v>649</v>
      </c>
      <c r="G229" s="6"/>
      <c r="H229" s="6"/>
      <c r="I229" s="6" t="s">
        <v>1319</v>
      </c>
      <c r="J229" s="6" t="s">
        <v>1320</v>
      </c>
      <c r="O229" s="98" t="str">
        <f t="shared" si="185"/>
        <v>PS138_174-1-CTD-1000-16S</v>
      </c>
      <c r="P229" s="4" t="s">
        <v>552</v>
      </c>
      <c r="R229" s="21" t="s">
        <v>1489</v>
      </c>
      <c r="S229" s="74">
        <v>12</v>
      </c>
      <c r="T229" s="4">
        <f>S229/$AD$2</f>
        <v>2.4</v>
      </c>
      <c r="U229" s="4">
        <f>$AH$2-V229</f>
        <v>5.833333333333333</v>
      </c>
      <c r="V229" s="4">
        <f>IF(T229&gt;=1,$AH$2/T229,$AH$2)</f>
        <v>4.166666666666667</v>
      </c>
      <c r="X229" s="86" t="s">
        <v>1369</v>
      </c>
      <c r="Y229" s="86">
        <v>3</v>
      </c>
      <c r="Z229" s="21" t="s">
        <v>1489</v>
      </c>
      <c r="AA229" s="74">
        <v>12</v>
      </c>
      <c r="AB229" s="21">
        <f>IF(T229&gt;1,(T229-1)*$AF$2,0)</f>
        <v>7</v>
      </c>
      <c r="AC229" s="4">
        <f t="shared" ref="AC229" si="256">AB229+$AF$2</f>
        <v>12</v>
      </c>
      <c r="AK229" s="86" t="s">
        <v>1369</v>
      </c>
      <c r="AL229" s="86">
        <v>3</v>
      </c>
      <c r="AM229" s="21" t="s">
        <v>1489</v>
      </c>
      <c r="AN229" s="89">
        <v>83</v>
      </c>
      <c r="AO229" s="93">
        <f t="shared" ref="AO229" si="257">(AN229/(660*630))*10^6</f>
        <v>199.6151996151996</v>
      </c>
      <c r="AP229">
        <f t="shared" ref="AP229" si="258">(AO229/$AV$2)</f>
        <v>49.9037999037999</v>
      </c>
      <c r="AR229" s="86" t="s">
        <v>1369</v>
      </c>
      <c r="AS229" s="86">
        <v>3</v>
      </c>
      <c r="AT229" s="21" t="s">
        <v>1489</v>
      </c>
      <c r="AU229" s="95">
        <f t="shared" ref="AU229" si="259">IF(AP229&gt;1,(AP229-1)*$AX$2,0)</f>
        <v>489.03799903799899</v>
      </c>
      <c r="AZ229" s="6" t="s">
        <v>1836</v>
      </c>
      <c r="BA229" s="21" t="s">
        <v>1489</v>
      </c>
    </row>
    <row r="230" spans="1:53" ht="14.2" customHeight="1" x14ac:dyDescent="0.45">
      <c r="A230" s="7" t="s">
        <v>706</v>
      </c>
      <c r="B230" s="5">
        <v>45181</v>
      </c>
      <c r="C230" s="6" t="s">
        <v>1262</v>
      </c>
      <c r="D230" s="6" t="s">
        <v>895</v>
      </c>
      <c r="E230" s="6" t="s">
        <v>210</v>
      </c>
      <c r="F230" s="6" t="s">
        <v>649</v>
      </c>
      <c r="G230" s="6"/>
      <c r="H230" s="6"/>
      <c r="I230" s="6" t="s">
        <v>1319</v>
      </c>
      <c r="J230" s="6" t="s">
        <v>1320</v>
      </c>
      <c r="P230" s="4" t="s">
        <v>1272</v>
      </c>
      <c r="S230" s="74"/>
      <c r="AA230" s="74"/>
      <c r="AK230" s="86"/>
      <c r="AL230" s="86"/>
      <c r="AM230" s="21"/>
      <c r="AR230" s="86"/>
      <c r="AS230" s="86"/>
      <c r="AT230" s="21"/>
      <c r="BA230" s="21"/>
    </row>
    <row r="231" spans="1:53" ht="14.2" customHeight="1" x14ac:dyDescent="0.45">
      <c r="A231" s="7" t="s">
        <v>707</v>
      </c>
      <c r="B231" s="5">
        <v>45181</v>
      </c>
      <c r="C231" s="6" t="s">
        <v>1262</v>
      </c>
      <c r="D231" s="6" t="s">
        <v>895</v>
      </c>
      <c r="E231" s="6" t="s">
        <v>201</v>
      </c>
      <c r="F231" s="6" t="s">
        <v>649</v>
      </c>
      <c r="G231" s="6"/>
      <c r="H231" s="6"/>
      <c r="I231" s="6" t="s">
        <v>1319</v>
      </c>
      <c r="J231" s="6" t="s">
        <v>1320</v>
      </c>
      <c r="O231" s="98" t="str">
        <f t="shared" si="185"/>
        <v>PS138_174-1-CTD-500-16S</v>
      </c>
      <c r="P231" s="4" t="s">
        <v>552</v>
      </c>
      <c r="R231" s="21" t="s">
        <v>1490</v>
      </c>
      <c r="S231" s="74">
        <v>22</v>
      </c>
      <c r="T231" s="4">
        <f>S231/$AD$2</f>
        <v>4.4000000000000004</v>
      </c>
      <c r="U231" s="4">
        <f>$AH$2-V231</f>
        <v>7.7272727272727275</v>
      </c>
      <c r="V231" s="4">
        <f>IF(T231&gt;=1,$AH$2/T231,$AH$2)</f>
        <v>2.2727272727272725</v>
      </c>
      <c r="X231" s="86" t="s">
        <v>1370</v>
      </c>
      <c r="Y231" s="86">
        <v>3</v>
      </c>
      <c r="Z231" s="21" t="s">
        <v>1490</v>
      </c>
      <c r="AA231" s="74">
        <v>22</v>
      </c>
      <c r="AB231" s="21">
        <f>IF(T231&gt;1,(T231-1)*$AF$2,0)</f>
        <v>17</v>
      </c>
      <c r="AC231" s="4">
        <f t="shared" ref="AC231" si="260">AB231+$AF$2</f>
        <v>22</v>
      </c>
      <c r="AK231" s="86" t="s">
        <v>1370</v>
      </c>
      <c r="AL231" s="86">
        <v>3</v>
      </c>
      <c r="AM231" s="21" t="s">
        <v>1490</v>
      </c>
      <c r="AN231" s="89">
        <v>91</v>
      </c>
      <c r="AO231" s="93">
        <f t="shared" ref="AO231" si="261">(AN231/(660*630))*10^6</f>
        <v>218.85521885521885</v>
      </c>
      <c r="AP231">
        <f t="shared" ref="AP231" si="262">(AO231/$AV$2)</f>
        <v>54.713804713804713</v>
      </c>
      <c r="AR231" s="86" t="s">
        <v>1370</v>
      </c>
      <c r="AS231" s="86">
        <v>3</v>
      </c>
      <c r="AT231" s="21" t="s">
        <v>1490</v>
      </c>
      <c r="AU231" s="95">
        <f t="shared" ref="AU231" si="263">IF(AP231&gt;1,(AP231-1)*$AX$2,0)</f>
        <v>537.13804713804711</v>
      </c>
      <c r="AZ231" s="6" t="s">
        <v>1837</v>
      </c>
      <c r="BA231" s="21" t="s">
        <v>1490</v>
      </c>
    </row>
    <row r="232" spans="1:53" ht="14.2" customHeight="1" x14ac:dyDescent="0.45">
      <c r="A232" s="7" t="s">
        <v>708</v>
      </c>
      <c r="B232" s="5">
        <v>45181</v>
      </c>
      <c r="C232" s="6" t="s">
        <v>1262</v>
      </c>
      <c r="D232" s="6" t="s">
        <v>895</v>
      </c>
      <c r="E232" s="6" t="s">
        <v>201</v>
      </c>
      <c r="F232" s="6" t="s">
        <v>649</v>
      </c>
      <c r="G232" s="6"/>
      <c r="H232" s="6"/>
      <c r="I232" s="6" t="s">
        <v>1319</v>
      </c>
      <c r="J232" s="6" t="s">
        <v>1320</v>
      </c>
      <c r="P232" s="4" t="s">
        <v>1272</v>
      </c>
      <c r="S232" s="74"/>
      <c r="AA232" s="74"/>
      <c r="AK232" s="86"/>
      <c r="AL232" s="86"/>
      <c r="AM232" s="21"/>
      <c r="AR232" s="86"/>
      <c r="AS232" s="86"/>
      <c r="AT232" s="21"/>
      <c r="BA232" s="21"/>
    </row>
    <row r="233" spans="1:53" ht="14.2" customHeight="1" x14ac:dyDescent="0.45">
      <c r="A233" s="7" t="s">
        <v>709</v>
      </c>
      <c r="B233" s="5">
        <v>45181</v>
      </c>
      <c r="C233" s="6" t="s">
        <v>1262</v>
      </c>
      <c r="D233" s="6" t="s">
        <v>895</v>
      </c>
      <c r="E233" s="6" t="s">
        <v>333</v>
      </c>
      <c r="F233" s="6" t="s">
        <v>649</v>
      </c>
      <c r="G233" s="6"/>
      <c r="H233" s="6"/>
      <c r="I233" s="6" t="s">
        <v>1319</v>
      </c>
      <c r="J233" s="6" t="s">
        <v>1320</v>
      </c>
      <c r="O233" s="98" t="str">
        <f t="shared" si="185"/>
        <v>PS138_174-1-CTD-200-16S</v>
      </c>
      <c r="P233" s="4" t="s">
        <v>552</v>
      </c>
      <c r="R233" s="21" t="s">
        <v>1491</v>
      </c>
      <c r="S233" s="74">
        <v>16</v>
      </c>
      <c r="T233" s="4">
        <f>S233/$AD$2</f>
        <v>3.2</v>
      </c>
      <c r="U233" s="4">
        <f>$AH$2-V233</f>
        <v>6.875</v>
      </c>
      <c r="V233" s="4">
        <f>IF(T233&gt;=1,$AH$2/T233,$AH$2)</f>
        <v>3.125</v>
      </c>
      <c r="X233" s="86" t="s">
        <v>1138</v>
      </c>
      <c r="Y233" s="86">
        <v>3</v>
      </c>
      <c r="Z233" s="21" t="s">
        <v>1491</v>
      </c>
      <c r="AA233" s="74">
        <v>16</v>
      </c>
      <c r="AB233" s="21">
        <f>IF(T233&gt;1,(T233-1)*$AF$2,0)</f>
        <v>11</v>
      </c>
      <c r="AC233" s="4">
        <f t="shared" ref="AC233" si="264">AB233+$AF$2</f>
        <v>16</v>
      </c>
      <c r="AK233" s="86" t="s">
        <v>1138</v>
      </c>
      <c r="AL233" s="86">
        <v>3</v>
      </c>
      <c r="AM233" s="21" t="s">
        <v>1491</v>
      </c>
      <c r="AN233" s="89">
        <v>89</v>
      </c>
      <c r="AO233" s="93">
        <f t="shared" ref="AO233" si="265">(AN233/(660*630))*10^6</f>
        <v>214.04521404521404</v>
      </c>
      <c r="AP233">
        <f t="shared" ref="AP233" si="266">(AO233/$AV$2)</f>
        <v>53.51130351130351</v>
      </c>
      <c r="AR233" s="86" t="s">
        <v>1138</v>
      </c>
      <c r="AS233" s="86">
        <v>3</v>
      </c>
      <c r="AT233" s="21" t="s">
        <v>1491</v>
      </c>
      <c r="AU233" s="95">
        <f t="shared" ref="AU233" si="267">IF(AP233&gt;1,(AP233-1)*$AX$2,0)</f>
        <v>525.11303511303504</v>
      </c>
      <c r="AZ233" s="6" t="s">
        <v>1838</v>
      </c>
      <c r="BA233" s="21" t="s">
        <v>1491</v>
      </c>
    </row>
    <row r="234" spans="1:53" ht="14.2" customHeight="1" x14ac:dyDescent="0.45">
      <c r="A234" s="7" t="s">
        <v>710</v>
      </c>
      <c r="B234" s="5">
        <v>45181</v>
      </c>
      <c r="C234" s="6" t="s">
        <v>1262</v>
      </c>
      <c r="D234" s="6" t="s">
        <v>895</v>
      </c>
      <c r="E234" s="6" t="s">
        <v>333</v>
      </c>
      <c r="F234" s="6" t="s">
        <v>649</v>
      </c>
      <c r="G234" s="6"/>
      <c r="H234" s="6"/>
      <c r="I234" s="6" t="s">
        <v>1319</v>
      </c>
      <c r="J234" s="6" t="s">
        <v>1320</v>
      </c>
      <c r="P234" s="4" t="s">
        <v>1272</v>
      </c>
      <c r="S234" s="74"/>
      <c r="AA234" s="74"/>
      <c r="AK234" s="86"/>
      <c r="AL234" s="86"/>
      <c r="AM234" s="21"/>
      <c r="AR234" s="86"/>
      <c r="AS234" s="86"/>
      <c r="AT234" s="21"/>
      <c r="BA234" s="21"/>
    </row>
    <row r="235" spans="1:53" ht="14.2" customHeight="1" x14ac:dyDescent="0.45">
      <c r="A235" s="7" t="s">
        <v>711</v>
      </c>
      <c r="B235" s="5">
        <v>45181</v>
      </c>
      <c r="C235" s="6" t="s">
        <v>1262</v>
      </c>
      <c r="D235" s="6" t="s">
        <v>895</v>
      </c>
      <c r="E235" s="6" t="s">
        <v>211</v>
      </c>
      <c r="F235" s="6" t="s">
        <v>649</v>
      </c>
      <c r="G235" s="6"/>
      <c r="H235" s="6"/>
      <c r="I235" s="6" t="s">
        <v>1319</v>
      </c>
      <c r="J235" s="6" t="s">
        <v>1320</v>
      </c>
      <c r="O235" s="98" t="str">
        <f t="shared" si="185"/>
        <v>PS138_174-1-CTD-100-16S</v>
      </c>
      <c r="P235" s="4" t="s">
        <v>552</v>
      </c>
      <c r="R235" s="21" t="s">
        <v>1492</v>
      </c>
      <c r="S235" s="74">
        <v>24</v>
      </c>
      <c r="T235" s="4">
        <f>S235/$AD$2</f>
        <v>4.8</v>
      </c>
      <c r="U235" s="4">
        <f>$AH$2-V235</f>
        <v>7.9166666666666661</v>
      </c>
      <c r="V235" s="4">
        <f>IF(T235&gt;=1,$AH$2/T235,$AH$2)</f>
        <v>2.0833333333333335</v>
      </c>
      <c r="X235" s="86" t="s">
        <v>1371</v>
      </c>
      <c r="Y235" s="86">
        <v>3</v>
      </c>
      <c r="Z235" s="21" t="s">
        <v>1492</v>
      </c>
      <c r="AA235" s="74">
        <v>24</v>
      </c>
      <c r="AB235" s="21">
        <f>IF(T235&gt;1,(T235-1)*$AF$2,0)</f>
        <v>19</v>
      </c>
      <c r="AC235" s="4">
        <f t="shared" ref="AC235" si="268">AB235+$AF$2</f>
        <v>24</v>
      </c>
      <c r="AK235" s="86" t="s">
        <v>1371</v>
      </c>
      <c r="AL235" s="86">
        <v>3</v>
      </c>
      <c r="AM235" s="21" t="s">
        <v>1492</v>
      </c>
      <c r="AN235" s="89">
        <v>69</v>
      </c>
      <c r="AO235" s="93">
        <f t="shared" ref="AO235" si="269">(AN235/(660*630))*10^6</f>
        <v>165.94516594516594</v>
      </c>
      <c r="AP235">
        <f t="shared" ref="AP235" si="270">(AO235/$AV$2)</f>
        <v>41.486291486291485</v>
      </c>
      <c r="AR235" s="86" t="s">
        <v>1371</v>
      </c>
      <c r="AS235" s="86">
        <v>3</v>
      </c>
      <c r="AT235" s="21" t="s">
        <v>1492</v>
      </c>
      <c r="AU235" s="95">
        <f t="shared" ref="AU235" si="271">IF(AP235&gt;1,(AP235-1)*$AX$2,0)</f>
        <v>404.86291486291486</v>
      </c>
      <c r="AZ235" s="6" t="s">
        <v>1839</v>
      </c>
      <c r="BA235" s="21" t="s">
        <v>1492</v>
      </c>
    </row>
    <row r="236" spans="1:53" ht="14.2" customHeight="1" x14ac:dyDescent="0.45">
      <c r="A236" s="7" t="s">
        <v>712</v>
      </c>
      <c r="B236" s="5">
        <v>45181</v>
      </c>
      <c r="C236" s="6" t="s">
        <v>1262</v>
      </c>
      <c r="D236" s="6" t="s">
        <v>895</v>
      </c>
      <c r="E236" s="6" t="s">
        <v>211</v>
      </c>
      <c r="F236" s="6" t="s">
        <v>649</v>
      </c>
      <c r="G236" s="6"/>
      <c r="H236" s="6"/>
      <c r="I236" s="6" t="s">
        <v>1319</v>
      </c>
      <c r="J236" s="6" t="s">
        <v>1320</v>
      </c>
      <c r="P236" s="4" t="s">
        <v>1272</v>
      </c>
      <c r="S236" s="74"/>
      <c r="AA236" s="74"/>
      <c r="AK236" s="86"/>
      <c r="AL236" s="86"/>
      <c r="AM236" s="21"/>
      <c r="AR236" s="86"/>
      <c r="AS236" s="86"/>
      <c r="AT236" s="21"/>
      <c r="BA236" s="21"/>
    </row>
    <row r="237" spans="1:53" ht="14.2" customHeight="1" x14ac:dyDescent="0.45">
      <c r="A237" s="7" t="s">
        <v>713</v>
      </c>
      <c r="B237" s="5">
        <v>45181</v>
      </c>
      <c r="C237" s="6" t="s">
        <v>1262</v>
      </c>
      <c r="D237" s="6" t="s">
        <v>895</v>
      </c>
      <c r="E237" s="6" t="s">
        <v>213</v>
      </c>
      <c r="F237" s="6" t="s">
        <v>649</v>
      </c>
      <c r="G237" s="6"/>
      <c r="H237" s="6"/>
      <c r="I237" s="6" t="s">
        <v>1319</v>
      </c>
      <c r="J237" s="6" t="s">
        <v>1320</v>
      </c>
      <c r="O237" s="98" t="str">
        <f t="shared" si="185"/>
        <v>PS138_174-1-CTD-50-16S</v>
      </c>
      <c r="P237" s="4" t="s">
        <v>552</v>
      </c>
      <c r="R237" s="21" t="s">
        <v>1493</v>
      </c>
      <c r="S237" s="74">
        <v>32</v>
      </c>
      <c r="T237" s="4">
        <f>S237/$AD$2</f>
        <v>6.4</v>
      </c>
      <c r="U237" s="4">
        <f>$AH$2-V237</f>
        <v>8.4375</v>
      </c>
      <c r="V237" s="4">
        <f>IF(T237&gt;=1,$AH$2/T237,$AH$2)</f>
        <v>1.5625</v>
      </c>
      <c r="X237" s="86" t="s">
        <v>1372</v>
      </c>
      <c r="Y237" s="86">
        <v>3</v>
      </c>
      <c r="Z237" s="21" t="s">
        <v>1493</v>
      </c>
      <c r="AA237" s="74">
        <v>32</v>
      </c>
      <c r="AB237" s="21">
        <f>IF(T237&gt;1,(T237-1)*$AF$2,0)</f>
        <v>27</v>
      </c>
      <c r="AC237" s="4">
        <f t="shared" ref="AC237" si="272">AB237+$AF$2</f>
        <v>32</v>
      </c>
      <c r="AK237" s="86" t="s">
        <v>1372</v>
      </c>
      <c r="AL237" s="86">
        <v>3</v>
      </c>
      <c r="AM237" s="21" t="s">
        <v>1493</v>
      </c>
      <c r="AN237" s="89">
        <v>96</v>
      </c>
      <c r="AO237" s="93">
        <f t="shared" ref="AO237" si="273">(AN237/(660*630))*10^6</f>
        <v>230.88023088023087</v>
      </c>
      <c r="AP237">
        <f t="shared" ref="AP237" si="274">(AO237/$AV$2)</f>
        <v>57.720057720057717</v>
      </c>
      <c r="AR237" s="86" t="s">
        <v>1372</v>
      </c>
      <c r="AS237" s="86">
        <v>3</v>
      </c>
      <c r="AT237" s="21" t="s">
        <v>1493</v>
      </c>
      <c r="AU237" s="95">
        <f t="shared" ref="AU237" si="275">IF(AP237&gt;1,(AP237-1)*$AX$2,0)</f>
        <v>567.20057720057719</v>
      </c>
      <c r="AZ237" s="6" t="s">
        <v>1840</v>
      </c>
      <c r="BA237" s="21" t="s">
        <v>1493</v>
      </c>
    </row>
    <row r="238" spans="1:53" ht="14.2" customHeight="1" x14ac:dyDescent="0.45">
      <c r="A238" s="7" t="s">
        <v>714</v>
      </c>
      <c r="B238" s="5">
        <v>45181</v>
      </c>
      <c r="C238" s="6" t="s">
        <v>1262</v>
      </c>
      <c r="D238" s="6" t="s">
        <v>895</v>
      </c>
      <c r="E238" s="6" t="s">
        <v>213</v>
      </c>
      <c r="F238" s="6" t="s">
        <v>649</v>
      </c>
      <c r="G238" s="6"/>
      <c r="H238" s="6"/>
      <c r="I238" s="6" t="s">
        <v>1319</v>
      </c>
      <c r="J238" s="6" t="s">
        <v>1320</v>
      </c>
      <c r="P238" s="4" t="s">
        <v>1272</v>
      </c>
      <c r="S238" s="74"/>
      <c r="AA238" s="74"/>
      <c r="AK238" s="86"/>
      <c r="AL238" s="86"/>
      <c r="AM238" s="21"/>
      <c r="AR238" s="86"/>
      <c r="AS238" s="86"/>
      <c r="AT238" s="21"/>
      <c r="BA238" s="21"/>
    </row>
    <row r="239" spans="1:53" ht="14.2" customHeight="1" x14ac:dyDescent="0.45">
      <c r="A239" s="7" t="s">
        <v>715</v>
      </c>
      <c r="B239" s="5">
        <v>45181</v>
      </c>
      <c r="C239" s="6" t="s">
        <v>1262</v>
      </c>
      <c r="D239" s="6" t="s">
        <v>895</v>
      </c>
      <c r="E239" s="6" t="s">
        <v>886</v>
      </c>
      <c r="F239" s="6" t="s">
        <v>649</v>
      </c>
      <c r="G239" s="6"/>
      <c r="H239" s="6"/>
      <c r="I239" s="6" t="s">
        <v>1319</v>
      </c>
      <c r="J239" s="6" t="s">
        <v>1320</v>
      </c>
      <c r="O239" s="98" t="str">
        <f t="shared" si="185"/>
        <v>PS138_174-1-CTD-chlmax-16S</v>
      </c>
      <c r="P239" s="4" t="s">
        <v>552</v>
      </c>
      <c r="R239" s="21" t="s">
        <v>1494</v>
      </c>
      <c r="S239" s="74">
        <v>21</v>
      </c>
      <c r="T239" s="4">
        <f>S239/$AD$2</f>
        <v>4.2</v>
      </c>
      <c r="U239" s="4">
        <f>$AH$2-V239</f>
        <v>7.6190476190476186</v>
      </c>
      <c r="V239" s="4">
        <f>IF(T239&gt;=1,$AH$2/T239,$AH$2)</f>
        <v>2.3809523809523809</v>
      </c>
      <c r="X239" s="86" t="s">
        <v>1373</v>
      </c>
      <c r="Y239" s="86">
        <v>3</v>
      </c>
      <c r="Z239" s="21" t="s">
        <v>1494</v>
      </c>
      <c r="AA239" s="74">
        <v>21</v>
      </c>
      <c r="AB239" s="21">
        <f>IF(T239&gt;1,(T239-1)*$AF$2,0)</f>
        <v>16</v>
      </c>
      <c r="AC239" s="4">
        <f t="shared" ref="AC239" si="276">AB239+$AF$2</f>
        <v>21</v>
      </c>
      <c r="AK239" s="86" t="s">
        <v>1373</v>
      </c>
      <c r="AL239" s="86">
        <v>3</v>
      </c>
      <c r="AM239" s="21" t="s">
        <v>1494</v>
      </c>
      <c r="AN239" s="89">
        <v>100</v>
      </c>
      <c r="AO239" s="93">
        <f t="shared" ref="AO239" si="277">(AN239/(660*630))*10^6</f>
        <v>240.50024050024052</v>
      </c>
      <c r="AP239">
        <f t="shared" ref="AP239" si="278">(AO239/$AV$2)</f>
        <v>60.125060125060131</v>
      </c>
      <c r="AR239" s="86" t="s">
        <v>1373</v>
      </c>
      <c r="AS239" s="86">
        <v>3</v>
      </c>
      <c r="AT239" s="21" t="s">
        <v>1494</v>
      </c>
      <c r="AU239" s="95">
        <f t="shared" ref="AU239" si="279">IF(AP239&gt;1,(AP239-1)*$AX$2,0)</f>
        <v>591.25060125060133</v>
      </c>
      <c r="AZ239" s="6" t="s">
        <v>1841</v>
      </c>
      <c r="BA239" s="21" t="s">
        <v>1494</v>
      </c>
    </row>
    <row r="240" spans="1:53" ht="14.2" customHeight="1" x14ac:dyDescent="0.45">
      <c r="A240" s="7" t="s">
        <v>716</v>
      </c>
      <c r="B240" s="5">
        <v>45181</v>
      </c>
      <c r="C240" s="6" t="s">
        <v>1262</v>
      </c>
      <c r="D240" s="6" t="s">
        <v>895</v>
      </c>
      <c r="E240" s="6" t="s">
        <v>886</v>
      </c>
      <c r="F240" s="6" t="s">
        <v>649</v>
      </c>
      <c r="G240" s="6"/>
      <c r="H240" s="6"/>
      <c r="I240" s="6" t="s">
        <v>1319</v>
      </c>
      <c r="J240" s="6" t="s">
        <v>1320</v>
      </c>
      <c r="P240" s="4" t="s">
        <v>1272</v>
      </c>
      <c r="S240" s="74"/>
      <c r="AA240" s="74"/>
      <c r="AK240" s="86"/>
      <c r="AL240" s="86"/>
      <c r="AM240" s="21"/>
      <c r="AR240" s="86"/>
      <c r="AS240" s="86"/>
      <c r="AT240" s="21"/>
      <c r="BA240" s="21"/>
    </row>
    <row r="241" spans="1:53" ht="14.2" customHeight="1" x14ac:dyDescent="0.5">
      <c r="A241" s="7" t="s">
        <v>717</v>
      </c>
      <c r="B241" s="5">
        <v>45181</v>
      </c>
      <c r="C241" s="6" t="s">
        <v>1262</v>
      </c>
      <c r="D241" s="6" t="s">
        <v>895</v>
      </c>
      <c r="E241" s="6" t="s">
        <v>328</v>
      </c>
      <c r="F241" s="6" t="s">
        <v>649</v>
      </c>
      <c r="G241" s="6"/>
      <c r="H241" s="6"/>
      <c r="I241" s="6" t="s">
        <v>1319</v>
      </c>
      <c r="J241" s="6" t="s">
        <v>1320</v>
      </c>
      <c r="O241" s="98" t="str">
        <f t="shared" si="185"/>
        <v>PS138_174-1-CTD-10-16S</v>
      </c>
      <c r="P241" s="4" t="s">
        <v>552</v>
      </c>
      <c r="R241" s="21" t="s">
        <v>1495</v>
      </c>
      <c r="S241" s="74">
        <v>34</v>
      </c>
      <c r="T241" s="4">
        <f>S241/$AD$2</f>
        <v>6.8</v>
      </c>
      <c r="U241" s="4">
        <f>$AH$2-V241</f>
        <v>8.5294117647058822</v>
      </c>
      <c r="V241" s="4">
        <f>IF(T241&gt;=1,$AH$2/T241,$AH$2)</f>
        <v>1.4705882352941178</v>
      </c>
      <c r="X241" s="87" t="s">
        <v>1367</v>
      </c>
      <c r="Y241" s="87">
        <v>4</v>
      </c>
      <c r="Z241" s="21" t="s">
        <v>1495</v>
      </c>
      <c r="AA241" s="74">
        <v>34</v>
      </c>
      <c r="AB241" s="21">
        <f>IF(T241&gt;1,(T241-1)*$AF$2,0)</f>
        <v>29</v>
      </c>
      <c r="AC241" s="4">
        <f t="shared" ref="AC241" si="280">AB241+$AF$2</f>
        <v>34</v>
      </c>
      <c r="AK241" s="87" t="s">
        <v>1367</v>
      </c>
      <c r="AL241" s="87">
        <v>4</v>
      </c>
      <c r="AM241" s="21" t="s">
        <v>1495</v>
      </c>
      <c r="AN241" s="89">
        <v>89</v>
      </c>
      <c r="AO241" s="93">
        <f t="shared" ref="AO241" si="281">(AN241/(660*630))*10^6</f>
        <v>214.04521404521404</v>
      </c>
      <c r="AP241">
        <f t="shared" ref="AP241" si="282">(AO241/$AV$2)</f>
        <v>53.51130351130351</v>
      </c>
      <c r="AR241" s="87" t="s">
        <v>1367</v>
      </c>
      <c r="AS241" s="87">
        <v>4</v>
      </c>
      <c r="AT241" s="21" t="s">
        <v>1495</v>
      </c>
      <c r="AU241" s="95">
        <f t="shared" ref="AU241" si="283">IF(AP241&gt;1,(AP241-1)*$AX$2,0)</f>
        <v>525.11303511303504</v>
      </c>
      <c r="AZ241" s="6" t="s">
        <v>1842</v>
      </c>
      <c r="BA241" s="21" t="s">
        <v>1495</v>
      </c>
    </row>
    <row r="242" spans="1:53" ht="14.2" customHeight="1" x14ac:dyDescent="0.45">
      <c r="A242" s="7" t="s">
        <v>718</v>
      </c>
      <c r="B242" s="5">
        <v>45181</v>
      </c>
      <c r="C242" s="6" t="s">
        <v>1262</v>
      </c>
      <c r="D242" s="6" t="s">
        <v>895</v>
      </c>
      <c r="E242" s="6" t="s">
        <v>328</v>
      </c>
      <c r="F242" s="6" t="s">
        <v>649</v>
      </c>
      <c r="G242" s="6"/>
      <c r="H242" s="6"/>
      <c r="I242" s="6" t="s">
        <v>1319</v>
      </c>
      <c r="J242" s="6" t="s">
        <v>1320</v>
      </c>
      <c r="P242" s="4" t="s">
        <v>1272</v>
      </c>
      <c r="S242" s="74"/>
      <c r="AA242" s="74"/>
      <c r="AK242" s="86"/>
      <c r="AL242" s="86"/>
      <c r="AM242" s="21"/>
      <c r="AR242" s="86"/>
      <c r="AS242" s="86"/>
      <c r="AT242" s="21"/>
      <c r="BA242" s="21"/>
    </row>
    <row r="243" spans="1:53" ht="14.2" customHeight="1" x14ac:dyDescent="0.5">
      <c r="A243" s="7" t="s">
        <v>719</v>
      </c>
      <c r="B243" s="5">
        <v>45181</v>
      </c>
      <c r="C243" s="6" t="s">
        <v>1264</v>
      </c>
      <c r="D243" s="6" t="s">
        <v>896</v>
      </c>
      <c r="E243" s="6" t="s">
        <v>201</v>
      </c>
      <c r="F243" s="6" t="s">
        <v>649</v>
      </c>
      <c r="G243" s="6"/>
      <c r="H243" s="6"/>
      <c r="I243" s="77" t="s">
        <v>1321</v>
      </c>
      <c r="J243" s="77" t="s">
        <v>1322</v>
      </c>
      <c r="O243" s="98" t="str">
        <f t="shared" si="185"/>
        <v>PS138_175-1-CTD-500-16S</v>
      </c>
      <c r="P243" s="4" t="s">
        <v>552</v>
      </c>
      <c r="R243" s="21" t="s">
        <v>1496</v>
      </c>
      <c r="S243" s="74">
        <v>5</v>
      </c>
      <c r="T243" s="4">
        <f>S243/$AD$2</f>
        <v>1</v>
      </c>
      <c r="U243" s="4">
        <f>$AH$2-V243</f>
        <v>0</v>
      </c>
      <c r="V243" s="4">
        <f>IF(T243&gt;=1,$AH$2/T243,$AH$2)</f>
        <v>10</v>
      </c>
      <c r="X243" s="86" t="s">
        <v>1368</v>
      </c>
      <c r="Y243" s="87">
        <v>4</v>
      </c>
      <c r="Z243" s="21" t="s">
        <v>1496</v>
      </c>
      <c r="AA243" s="74">
        <v>5</v>
      </c>
      <c r="AB243" s="21">
        <f>IF(T243&gt;1,(T243-1)*$AF$2,0)</f>
        <v>0</v>
      </c>
      <c r="AC243" s="4">
        <f t="shared" ref="AC243" si="284">AB243+$AF$2</f>
        <v>5</v>
      </c>
      <c r="AK243" s="86" t="s">
        <v>1368</v>
      </c>
      <c r="AL243" s="87">
        <v>4</v>
      </c>
      <c r="AM243" s="21" t="s">
        <v>1496</v>
      </c>
      <c r="AN243" s="89">
        <v>83</v>
      </c>
      <c r="AO243" s="93">
        <f t="shared" ref="AO243" si="285">(AN243/(660*630))*10^6</f>
        <v>199.6151996151996</v>
      </c>
      <c r="AP243">
        <f t="shared" ref="AP243" si="286">(AO243/$AV$2)</f>
        <v>49.9037999037999</v>
      </c>
      <c r="AR243" s="86" t="s">
        <v>1368</v>
      </c>
      <c r="AS243" s="87">
        <v>4</v>
      </c>
      <c r="AT243" s="21" t="s">
        <v>1496</v>
      </c>
      <c r="AU243" s="95">
        <f t="shared" ref="AU243" si="287">IF(AP243&gt;1,(AP243-1)*$AX$2,0)</f>
        <v>489.03799903799899</v>
      </c>
      <c r="AZ243" s="6" t="s">
        <v>1843</v>
      </c>
      <c r="BA243" s="21" t="s">
        <v>1496</v>
      </c>
    </row>
    <row r="244" spans="1:53" ht="14.2" customHeight="1" x14ac:dyDescent="0.45">
      <c r="A244" s="7" t="s">
        <v>720</v>
      </c>
      <c r="B244" s="5">
        <v>45181</v>
      </c>
      <c r="C244" s="6" t="s">
        <v>1264</v>
      </c>
      <c r="D244" s="6" t="s">
        <v>896</v>
      </c>
      <c r="E244" s="6" t="s">
        <v>201</v>
      </c>
      <c r="F244" s="6" t="s">
        <v>649</v>
      </c>
      <c r="G244" s="6"/>
      <c r="H244" s="6"/>
      <c r="I244" s="77" t="s">
        <v>1321</v>
      </c>
      <c r="J244" s="77" t="s">
        <v>1322</v>
      </c>
      <c r="P244" s="4" t="s">
        <v>1272</v>
      </c>
      <c r="S244" s="74"/>
      <c r="AA244" s="74"/>
      <c r="AK244" s="86"/>
      <c r="AL244" s="86"/>
      <c r="AM244" s="21"/>
      <c r="AR244" s="86"/>
      <c r="AS244" s="86"/>
      <c r="AT244" s="21"/>
      <c r="BA244" s="21"/>
    </row>
    <row r="245" spans="1:53" ht="14.2" customHeight="1" x14ac:dyDescent="0.5">
      <c r="A245" s="7" t="s">
        <v>721</v>
      </c>
      <c r="B245" s="5">
        <v>45181</v>
      </c>
      <c r="C245" s="6" t="s">
        <v>1264</v>
      </c>
      <c r="D245" s="6" t="s">
        <v>896</v>
      </c>
      <c r="E245" s="6" t="s">
        <v>333</v>
      </c>
      <c r="F245" s="6" t="s">
        <v>649</v>
      </c>
      <c r="G245" s="6"/>
      <c r="H245" s="6"/>
      <c r="I245" s="77" t="s">
        <v>1321</v>
      </c>
      <c r="J245" s="77" t="s">
        <v>1322</v>
      </c>
      <c r="O245" s="98" t="str">
        <f t="shared" si="185"/>
        <v>PS138_175-1-CTD-200-16S</v>
      </c>
      <c r="P245" s="4" t="s">
        <v>552</v>
      </c>
      <c r="R245" s="21" t="s">
        <v>1497</v>
      </c>
      <c r="S245" s="74">
        <v>2.42</v>
      </c>
      <c r="T245" s="4">
        <f>S245/$AD$2</f>
        <v>0.48399999999999999</v>
      </c>
      <c r="U245" s="4">
        <f>$AH$2-V245</f>
        <v>0</v>
      </c>
      <c r="V245" s="4">
        <f>IF(T245&gt;=1,$AH$2/T245,$AH$2)</f>
        <v>10</v>
      </c>
      <c r="X245" s="86" t="s">
        <v>1369</v>
      </c>
      <c r="Y245" s="87">
        <v>4</v>
      </c>
      <c r="Z245" s="21" t="s">
        <v>1497</v>
      </c>
      <c r="AA245" s="74">
        <v>2.42</v>
      </c>
      <c r="AB245" s="21">
        <f>IF(T245&gt;1,(T245-1)*$AF$2,0)</f>
        <v>0</v>
      </c>
      <c r="AC245" s="4">
        <f t="shared" ref="AC245" si="288">AB245+$AF$2</f>
        <v>5</v>
      </c>
      <c r="AK245" s="86" t="s">
        <v>1369</v>
      </c>
      <c r="AL245" s="87">
        <v>4</v>
      </c>
      <c r="AM245" s="21" t="s">
        <v>1497</v>
      </c>
      <c r="AN245" s="89">
        <v>66</v>
      </c>
      <c r="AO245" s="93">
        <f t="shared" ref="AO245" si="289">(AN245/(660*630))*10^6</f>
        <v>158.73015873015873</v>
      </c>
      <c r="AP245">
        <f t="shared" ref="AP245" si="290">(AO245/$AV$2)</f>
        <v>39.682539682539684</v>
      </c>
      <c r="AR245" s="86" t="s">
        <v>1369</v>
      </c>
      <c r="AS245" s="87">
        <v>4</v>
      </c>
      <c r="AT245" s="21" t="s">
        <v>1497</v>
      </c>
      <c r="AU245" s="95">
        <f t="shared" ref="AU245" si="291">IF(AP245&gt;1,(AP245-1)*$AX$2,0)</f>
        <v>386.82539682539687</v>
      </c>
      <c r="AZ245" s="6" t="s">
        <v>1844</v>
      </c>
      <c r="BA245" s="21" t="s">
        <v>1497</v>
      </c>
    </row>
    <row r="246" spans="1:53" ht="14.2" customHeight="1" x14ac:dyDescent="0.45">
      <c r="A246" s="7" t="s">
        <v>722</v>
      </c>
      <c r="B246" s="5">
        <v>45181</v>
      </c>
      <c r="C246" s="6" t="s">
        <v>1264</v>
      </c>
      <c r="D246" s="6" t="s">
        <v>896</v>
      </c>
      <c r="E246" s="6" t="s">
        <v>333</v>
      </c>
      <c r="F246" s="6" t="s">
        <v>649</v>
      </c>
      <c r="G246" s="6"/>
      <c r="H246" s="6"/>
      <c r="I246" s="77" t="s">
        <v>1321</v>
      </c>
      <c r="J246" s="77" t="s">
        <v>1322</v>
      </c>
      <c r="P246" s="4" t="s">
        <v>1272</v>
      </c>
      <c r="S246" s="74"/>
      <c r="AA246" s="74"/>
      <c r="AK246" s="86"/>
      <c r="AL246" s="86"/>
      <c r="AM246" s="21"/>
      <c r="AR246" s="86"/>
      <c r="AS246" s="86"/>
      <c r="AT246" s="21"/>
      <c r="BA246" s="21"/>
    </row>
    <row r="247" spans="1:53" ht="14.2" customHeight="1" x14ac:dyDescent="0.5">
      <c r="A247" s="7" t="s">
        <v>723</v>
      </c>
      <c r="B247" s="5">
        <v>45181</v>
      </c>
      <c r="C247" s="6" t="s">
        <v>1264</v>
      </c>
      <c r="D247" s="6" t="s">
        <v>896</v>
      </c>
      <c r="E247" s="6" t="s">
        <v>211</v>
      </c>
      <c r="F247" s="6" t="s">
        <v>649</v>
      </c>
      <c r="G247" s="6"/>
      <c r="H247" s="6"/>
      <c r="I247" s="77" t="s">
        <v>1321</v>
      </c>
      <c r="J247" s="77" t="s">
        <v>1322</v>
      </c>
      <c r="O247" s="98" t="str">
        <f t="shared" si="185"/>
        <v>PS138_175-1-CTD-100-16S</v>
      </c>
      <c r="P247" s="4" t="s">
        <v>552</v>
      </c>
      <c r="R247" s="21" t="s">
        <v>1498</v>
      </c>
      <c r="S247" s="74">
        <v>3.73</v>
      </c>
      <c r="T247" s="4">
        <f>S247/$AD$2</f>
        <v>0.746</v>
      </c>
      <c r="U247" s="4">
        <f>$AH$2-V247</f>
        <v>0</v>
      </c>
      <c r="V247" s="4">
        <f>IF(T247&gt;=1,$AH$2/T247,$AH$2)</f>
        <v>10</v>
      </c>
      <c r="X247" s="86" t="s">
        <v>1370</v>
      </c>
      <c r="Y247" s="87">
        <v>4</v>
      </c>
      <c r="Z247" s="21" t="s">
        <v>1498</v>
      </c>
      <c r="AA247" s="74">
        <v>3.73</v>
      </c>
      <c r="AB247" s="21">
        <f>IF(T247&gt;1,(T247-1)*$AF$2,0)</f>
        <v>0</v>
      </c>
      <c r="AC247" s="4">
        <f t="shared" ref="AC247" si="292">AB247+$AF$2</f>
        <v>5</v>
      </c>
      <c r="AK247" s="86" t="s">
        <v>1370</v>
      </c>
      <c r="AL247" s="87">
        <v>4</v>
      </c>
      <c r="AM247" s="21" t="s">
        <v>1498</v>
      </c>
      <c r="AN247" s="89">
        <v>68</v>
      </c>
      <c r="AO247" s="93">
        <f t="shared" ref="AO247" si="293">(AN247/(660*630))*10^6</f>
        <v>163.54016354016352</v>
      </c>
      <c r="AP247">
        <f t="shared" ref="AP247" si="294">(AO247/$AV$2)</f>
        <v>40.88504088504088</v>
      </c>
      <c r="AR247" s="86" t="s">
        <v>1370</v>
      </c>
      <c r="AS247" s="87">
        <v>4</v>
      </c>
      <c r="AT247" s="21" t="s">
        <v>1498</v>
      </c>
      <c r="AU247" s="95">
        <f t="shared" ref="AU247" si="295">IF(AP247&gt;1,(AP247-1)*$AX$2,0)</f>
        <v>398.85040885040883</v>
      </c>
      <c r="AZ247" s="6" t="s">
        <v>1845</v>
      </c>
      <c r="BA247" s="21" t="s">
        <v>1498</v>
      </c>
    </row>
    <row r="248" spans="1:53" ht="14.2" customHeight="1" x14ac:dyDescent="0.45">
      <c r="A248" s="7" t="s">
        <v>724</v>
      </c>
      <c r="B248" s="5">
        <v>45181</v>
      </c>
      <c r="C248" s="6" t="s">
        <v>1264</v>
      </c>
      <c r="D248" s="6" t="s">
        <v>896</v>
      </c>
      <c r="E248" s="6" t="s">
        <v>211</v>
      </c>
      <c r="F248" s="6" t="s">
        <v>649</v>
      </c>
      <c r="G248" s="6"/>
      <c r="H248" s="6"/>
      <c r="I248" s="77" t="s">
        <v>1321</v>
      </c>
      <c r="J248" s="77" t="s">
        <v>1322</v>
      </c>
      <c r="P248" s="4" t="s">
        <v>1272</v>
      </c>
      <c r="S248" s="74"/>
      <c r="AA248" s="74"/>
      <c r="AK248" s="86"/>
      <c r="AL248" s="86"/>
      <c r="AM248" s="21"/>
      <c r="AR248" s="86"/>
      <c r="AS248" s="86"/>
      <c r="AT248" s="21"/>
      <c r="BA248" s="21"/>
    </row>
    <row r="249" spans="1:53" ht="14.2" customHeight="1" x14ac:dyDescent="0.5">
      <c r="A249" s="7" t="s">
        <v>725</v>
      </c>
      <c r="B249" s="5">
        <v>45181</v>
      </c>
      <c r="C249" s="6" t="s">
        <v>1264</v>
      </c>
      <c r="D249" s="6" t="s">
        <v>896</v>
      </c>
      <c r="E249" s="6" t="s">
        <v>213</v>
      </c>
      <c r="F249" s="6" t="s">
        <v>649</v>
      </c>
      <c r="G249" s="6"/>
      <c r="H249" s="6"/>
      <c r="I249" s="77" t="s">
        <v>1321</v>
      </c>
      <c r="J249" s="77" t="s">
        <v>1322</v>
      </c>
      <c r="O249" s="98" t="str">
        <f t="shared" si="185"/>
        <v>PS138_175-1-CTD-50-16S</v>
      </c>
      <c r="P249" s="4" t="s">
        <v>552</v>
      </c>
      <c r="R249" s="21" t="s">
        <v>1499</v>
      </c>
      <c r="S249" s="74">
        <v>20</v>
      </c>
      <c r="T249" s="4">
        <f>S249/$AD$2</f>
        <v>4</v>
      </c>
      <c r="U249" s="4">
        <f>$AH$2-V249</f>
        <v>7.5</v>
      </c>
      <c r="V249" s="4">
        <f>IF(T249&gt;=1,$AH$2/T249,$AH$2)</f>
        <v>2.5</v>
      </c>
      <c r="X249" s="86" t="s">
        <v>1138</v>
      </c>
      <c r="Y249" s="87">
        <v>4</v>
      </c>
      <c r="Z249" s="21" t="s">
        <v>1499</v>
      </c>
      <c r="AA249" s="74">
        <v>20</v>
      </c>
      <c r="AB249" s="21">
        <f>IF(T249&gt;1,(T249-1)*$AF$2,0)</f>
        <v>15</v>
      </c>
      <c r="AC249" s="4">
        <f t="shared" ref="AC249" si="296">AB249+$AF$2</f>
        <v>20</v>
      </c>
      <c r="AK249" s="86" t="s">
        <v>1138</v>
      </c>
      <c r="AL249" s="87">
        <v>4</v>
      </c>
      <c r="AM249" s="21" t="s">
        <v>1499</v>
      </c>
      <c r="AN249" s="89">
        <v>64</v>
      </c>
      <c r="AO249" s="93">
        <f t="shared" ref="AO249" si="297">(AN249/(660*630))*10^6</f>
        <v>153.92015392015392</v>
      </c>
      <c r="AP249">
        <f t="shared" ref="AP249" si="298">(AO249/$AV$2)</f>
        <v>38.48003848003848</v>
      </c>
      <c r="AR249" s="86" t="s">
        <v>1138</v>
      </c>
      <c r="AS249" s="87">
        <v>4</v>
      </c>
      <c r="AT249" s="21" t="s">
        <v>1499</v>
      </c>
      <c r="AU249" s="95">
        <f t="shared" ref="AU249" si="299">IF(AP249&gt;1,(AP249-1)*$AX$2,0)</f>
        <v>374.80038480038479</v>
      </c>
      <c r="AZ249" s="6" t="s">
        <v>1846</v>
      </c>
      <c r="BA249" s="21" t="s">
        <v>1499</v>
      </c>
    </row>
    <row r="250" spans="1:53" ht="14.2" customHeight="1" x14ac:dyDescent="0.45">
      <c r="A250" s="7" t="s">
        <v>726</v>
      </c>
      <c r="B250" s="5">
        <v>45181</v>
      </c>
      <c r="C250" s="6" t="s">
        <v>1264</v>
      </c>
      <c r="D250" s="6" t="s">
        <v>896</v>
      </c>
      <c r="E250" s="6" t="s">
        <v>213</v>
      </c>
      <c r="F250" s="6" t="s">
        <v>649</v>
      </c>
      <c r="G250" s="6"/>
      <c r="H250" s="6"/>
      <c r="I250" s="77" t="s">
        <v>1321</v>
      </c>
      <c r="J250" s="77" t="s">
        <v>1322</v>
      </c>
      <c r="P250" s="4" t="s">
        <v>1272</v>
      </c>
      <c r="S250" s="74"/>
      <c r="AA250" s="74"/>
      <c r="AK250" s="86"/>
      <c r="AL250" s="86"/>
      <c r="AM250" s="21"/>
      <c r="AR250" s="86"/>
      <c r="AS250" s="86"/>
      <c r="AT250" s="21"/>
      <c r="BA250" s="21"/>
    </row>
    <row r="251" spans="1:53" ht="14.2" customHeight="1" x14ac:dyDescent="0.5">
      <c r="A251" s="7" t="s">
        <v>727</v>
      </c>
      <c r="B251" s="5">
        <v>45181</v>
      </c>
      <c r="C251" s="6" t="s">
        <v>1264</v>
      </c>
      <c r="D251" s="6" t="s">
        <v>896</v>
      </c>
      <c r="E251" s="6" t="s">
        <v>886</v>
      </c>
      <c r="F251" s="6" t="s">
        <v>649</v>
      </c>
      <c r="G251" s="6"/>
      <c r="H251" s="6"/>
      <c r="I251" s="77" t="s">
        <v>1321</v>
      </c>
      <c r="J251" s="77" t="s">
        <v>1322</v>
      </c>
      <c r="O251" s="98" t="str">
        <f t="shared" si="185"/>
        <v>PS138_175-1-CTD-chlmax-16S</v>
      </c>
      <c r="P251" s="4" t="s">
        <v>552</v>
      </c>
      <c r="R251" s="21" t="s">
        <v>1500</v>
      </c>
      <c r="S251" s="74">
        <v>32</v>
      </c>
      <c r="T251" s="4">
        <f>S251/$AD$2</f>
        <v>6.4</v>
      </c>
      <c r="U251" s="4">
        <f>$AH$2-V251</f>
        <v>8.4375</v>
      </c>
      <c r="V251" s="4">
        <f>IF(T251&gt;=1,$AH$2/T251,$AH$2)</f>
        <v>1.5625</v>
      </c>
      <c r="X251" s="86" t="s">
        <v>1371</v>
      </c>
      <c r="Y251" s="87">
        <v>4</v>
      </c>
      <c r="Z251" s="21" t="s">
        <v>1500</v>
      </c>
      <c r="AA251" s="74">
        <v>32</v>
      </c>
      <c r="AB251" s="21">
        <f>IF(T251&gt;1,(T251-1)*$AF$2,0)</f>
        <v>27</v>
      </c>
      <c r="AC251" s="4">
        <f t="shared" ref="AC251" si="300">AB251+$AF$2</f>
        <v>32</v>
      </c>
      <c r="AK251" s="86" t="s">
        <v>1371</v>
      </c>
      <c r="AL251" s="87">
        <v>4</v>
      </c>
      <c r="AM251" s="21" t="s">
        <v>1500</v>
      </c>
      <c r="AN251" s="89">
        <v>100</v>
      </c>
      <c r="AO251" s="93">
        <f t="shared" ref="AO251" si="301">(AN251/(660*630))*10^6</f>
        <v>240.50024050024052</v>
      </c>
      <c r="AP251">
        <f t="shared" ref="AP251" si="302">(AO251/$AV$2)</f>
        <v>60.125060125060131</v>
      </c>
      <c r="AR251" s="86" t="s">
        <v>1371</v>
      </c>
      <c r="AS251" s="87">
        <v>4</v>
      </c>
      <c r="AT251" s="21" t="s">
        <v>1500</v>
      </c>
      <c r="AU251" s="95">
        <f t="shared" ref="AU251" si="303">IF(AP251&gt;1,(AP251-1)*$AX$2,0)</f>
        <v>591.25060125060133</v>
      </c>
      <c r="AZ251" s="6" t="s">
        <v>1847</v>
      </c>
      <c r="BA251" s="21" t="s">
        <v>1500</v>
      </c>
    </row>
    <row r="252" spans="1:53" ht="14.2" customHeight="1" x14ac:dyDescent="0.45">
      <c r="A252" s="7" t="s">
        <v>728</v>
      </c>
      <c r="B252" s="5">
        <v>45181</v>
      </c>
      <c r="C252" s="6" t="s">
        <v>1264</v>
      </c>
      <c r="D252" s="6" t="s">
        <v>896</v>
      </c>
      <c r="E252" s="6" t="s">
        <v>886</v>
      </c>
      <c r="F252" s="6" t="s">
        <v>649</v>
      </c>
      <c r="G252" s="6"/>
      <c r="H252" s="6"/>
      <c r="I252" s="77" t="s">
        <v>1321</v>
      </c>
      <c r="J252" s="77" t="s">
        <v>1322</v>
      </c>
      <c r="P252" s="4" t="s">
        <v>1272</v>
      </c>
      <c r="S252" s="74"/>
      <c r="AA252" s="74"/>
      <c r="AK252" s="86"/>
      <c r="AL252" s="86"/>
      <c r="AM252" s="21"/>
      <c r="AR252" s="86"/>
      <c r="AS252" s="86"/>
      <c r="AT252" s="21"/>
      <c r="BA252" s="21"/>
    </row>
    <row r="253" spans="1:53" ht="14.2" customHeight="1" x14ac:dyDescent="0.5">
      <c r="A253" s="7" t="s">
        <v>729</v>
      </c>
      <c r="B253" s="5">
        <v>45181</v>
      </c>
      <c r="C253" s="6" t="s">
        <v>1264</v>
      </c>
      <c r="D253" s="6" t="s">
        <v>896</v>
      </c>
      <c r="E253" s="6" t="s">
        <v>328</v>
      </c>
      <c r="F253" s="6" t="s">
        <v>649</v>
      </c>
      <c r="G253" s="6"/>
      <c r="H253" s="6"/>
      <c r="I253" s="77" t="s">
        <v>1321</v>
      </c>
      <c r="J253" s="77" t="s">
        <v>1322</v>
      </c>
      <c r="O253" s="98" t="str">
        <f t="shared" ref="O253:O315" si="304">_xlfn.CONCAT(C253&amp;"-"&amp;F253&amp;"-"&amp;E253&amp;"-16S")</f>
        <v>PS138_175-1-CTD-10-16S</v>
      </c>
      <c r="P253" s="4" t="s">
        <v>552</v>
      </c>
      <c r="R253" s="21" t="s">
        <v>1501</v>
      </c>
      <c r="S253" s="74">
        <v>48</v>
      </c>
      <c r="T253" s="4">
        <f>S253/$AD$2</f>
        <v>9.6</v>
      </c>
      <c r="U253" s="4">
        <f>$AH$2-V253</f>
        <v>8.9583333333333339</v>
      </c>
      <c r="V253" s="4">
        <f>IF(T253&gt;=1,$AH$2/T253,$AH$2)</f>
        <v>1.0416666666666667</v>
      </c>
      <c r="X253" s="86" t="s">
        <v>1372</v>
      </c>
      <c r="Y253" s="87">
        <v>4</v>
      </c>
      <c r="Z253" s="21" t="s">
        <v>1501</v>
      </c>
      <c r="AA253" s="74">
        <v>48</v>
      </c>
      <c r="AB253" s="21">
        <f>IF(T253&gt;1,(T253-1)*$AF$2,0)</f>
        <v>43</v>
      </c>
      <c r="AC253" s="4">
        <f t="shared" ref="AC253" si="305">AB253+$AF$2</f>
        <v>48</v>
      </c>
      <c r="AK253" s="86" t="s">
        <v>1372</v>
      </c>
      <c r="AL253" s="87">
        <v>4</v>
      </c>
      <c r="AM253" s="21" t="s">
        <v>1501</v>
      </c>
      <c r="AN253" s="89">
        <v>107</v>
      </c>
      <c r="AO253" s="93">
        <f t="shared" ref="AO253" si="306">(AN253/(660*630))*10^6</f>
        <v>257.33525733525738</v>
      </c>
      <c r="AP253">
        <f t="shared" ref="AP253" si="307">(AO253/$AV$2)</f>
        <v>64.333814333814345</v>
      </c>
      <c r="AR253" s="86" t="s">
        <v>1372</v>
      </c>
      <c r="AS253" s="87">
        <v>4</v>
      </c>
      <c r="AT253" s="21" t="s">
        <v>1501</v>
      </c>
      <c r="AU253" s="95">
        <f t="shared" ref="AU253" si="308">IF(AP253&gt;1,(AP253-1)*$AX$2,0)</f>
        <v>633.33814333814348</v>
      </c>
      <c r="AZ253" s="6" t="s">
        <v>1848</v>
      </c>
      <c r="BA253" s="21" t="s">
        <v>1501</v>
      </c>
    </row>
    <row r="254" spans="1:53" ht="14.2" customHeight="1" x14ac:dyDescent="0.45">
      <c r="A254" s="7" t="s">
        <v>730</v>
      </c>
      <c r="B254" s="5">
        <v>45181</v>
      </c>
      <c r="C254" s="6" t="s">
        <v>1264</v>
      </c>
      <c r="D254" s="6" t="s">
        <v>896</v>
      </c>
      <c r="E254" s="6" t="s">
        <v>328</v>
      </c>
      <c r="F254" s="6" t="s">
        <v>649</v>
      </c>
      <c r="G254" s="6"/>
      <c r="H254" s="6"/>
      <c r="I254" s="77" t="s">
        <v>1321</v>
      </c>
      <c r="J254" s="77" t="s">
        <v>1322</v>
      </c>
      <c r="P254" s="4" t="s">
        <v>1272</v>
      </c>
      <c r="S254" s="74"/>
      <c r="AA254" s="74"/>
      <c r="AK254" s="86"/>
      <c r="AL254" s="86"/>
      <c r="AM254" s="21"/>
      <c r="AR254" s="86"/>
      <c r="AS254" s="86"/>
      <c r="AT254" s="21"/>
      <c r="BA254" s="21"/>
    </row>
    <row r="255" spans="1:53" ht="14.2" customHeight="1" x14ac:dyDescent="0.5">
      <c r="A255" s="7" t="s">
        <v>731</v>
      </c>
      <c r="B255" s="5">
        <v>45181</v>
      </c>
      <c r="C255" s="6" t="s">
        <v>1265</v>
      </c>
      <c r="D255" s="6" t="s">
        <v>897</v>
      </c>
      <c r="E255" s="6" t="s">
        <v>331</v>
      </c>
      <c r="F255" s="6" t="s">
        <v>649</v>
      </c>
      <c r="H255" s="6"/>
      <c r="I255" s="6" t="s">
        <v>1323</v>
      </c>
      <c r="J255" s="6" t="s">
        <v>1324</v>
      </c>
      <c r="O255" s="98" t="str">
        <f t="shared" si="304"/>
        <v>PS138_176-1-CTD-3000-16S</v>
      </c>
      <c r="P255" s="4" t="s">
        <v>552</v>
      </c>
      <c r="R255" s="21" t="s">
        <v>1502</v>
      </c>
      <c r="S255" s="74">
        <v>2.76</v>
      </c>
      <c r="T255" s="4">
        <f>S255/$AD$2</f>
        <v>0.55199999999999994</v>
      </c>
      <c r="U255" s="4">
        <f>$AH$2-V255</f>
        <v>0</v>
      </c>
      <c r="V255" s="4">
        <f>IF(T255&gt;=1,$AH$2/T255,$AH$2)</f>
        <v>10</v>
      </c>
      <c r="X255" s="86" t="s">
        <v>1373</v>
      </c>
      <c r="Y255" s="87">
        <v>4</v>
      </c>
      <c r="Z255" s="21" t="s">
        <v>1502</v>
      </c>
      <c r="AA255" s="74">
        <v>2.76</v>
      </c>
      <c r="AB255" s="21">
        <f>IF(T255&gt;1,(T255-1)*$AF$2,0)</f>
        <v>0</v>
      </c>
      <c r="AC255" s="4">
        <f t="shared" ref="AC255" si="309">AB255+$AF$2</f>
        <v>5</v>
      </c>
      <c r="AK255" s="86" t="s">
        <v>1373</v>
      </c>
      <c r="AL255" s="87">
        <v>4</v>
      </c>
      <c r="AM255" s="21" t="s">
        <v>1502</v>
      </c>
      <c r="AN255" s="89">
        <v>95</v>
      </c>
      <c r="AO255" s="93">
        <f t="shared" ref="AO255" si="310">(AN255/(660*630))*10^6</f>
        <v>228.47522847522848</v>
      </c>
      <c r="AP255">
        <f t="shared" ref="AP255" si="311">(AO255/$AV$2)</f>
        <v>57.118807118807119</v>
      </c>
      <c r="AR255" s="86" t="s">
        <v>1373</v>
      </c>
      <c r="AS255" s="87">
        <v>4</v>
      </c>
      <c r="AT255" s="21" t="s">
        <v>1502</v>
      </c>
      <c r="AU255" s="95">
        <f t="shared" ref="AU255" si="312">IF(AP255&gt;1,(AP255-1)*$AX$2,0)</f>
        <v>561.18807118807115</v>
      </c>
      <c r="AZ255" s="6" t="s">
        <v>1849</v>
      </c>
      <c r="BA255" s="21" t="s">
        <v>1502</v>
      </c>
    </row>
    <row r="256" spans="1:53" ht="14.2" customHeight="1" x14ac:dyDescent="0.45">
      <c r="A256" s="7" t="s">
        <v>732</v>
      </c>
      <c r="B256" s="5">
        <v>45181</v>
      </c>
      <c r="C256" s="6" t="s">
        <v>1265</v>
      </c>
      <c r="D256" s="6" t="s">
        <v>897</v>
      </c>
      <c r="E256" s="6" t="s">
        <v>331</v>
      </c>
      <c r="F256" s="6" t="s">
        <v>649</v>
      </c>
      <c r="H256" s="6"/>
      <c r="I256" s="6" t="s">
        <v>1323</v>
      </c>
      <c r="J256" s="6" t="s">
        <v>1324</v>
      </c>
      <c r="P256" s="4" t="s">
        <v>1272</v>
      </c>
      <c r="S256" s="74"/>
      <c r="AA256" s="74"/>
      <c r="AK256" s="86"/>
      <c r="AL256" s="86"/>
      <c r="AM256" s="21"/>
      <c r="AR256" s="86"/>
      <c r="AS256" s="86"/>
      <c r="AT256" s="21"/>
      <c r="BA256" s="21"/>
    </row>
    <row r="257" spans="1:53" ht="14.2" customHeight="1" x14ac:dyDescent="0.5">
      <c r="A257" s="7" t="s">
        <v>733</v>
      </c>
      <c r="B257" s="5">
        <v>45181</v>
      </c>
      <c r="C257" s="6" t="s">
        <v>1265</v>
      </c>
      <c r="D257" s="6" t="s">
        <v>897</v>
      </c>
      <c r="E257" s="6" t="s">
        <v>210</v>
      </c>
      <c r="F257" s="6" t="s">
        <v>649</v>
      </c>
      <c r="G257" s="6"/>
      <c r="H257" s="6"/>
      <c r="I257" s="6" t="s">
        <v>1323</v>
      </c>
      <c r="J257" s="6" t="s">
        <v>1324</v>
      </c>
      <c r="O257" s="98" t="str">
        <f t="shared" si="304"/>
        <v>PS138_176-1-CTD-1000-16S</v>
      </c>
      <c r="P257" s="4" t="s">
        <v>552</v>
      </c>
      <c r="R257" s="21" t="s">
        <v>1503</v>
      </c>
      <c r="S257" s="74">
        <v>6</v>
      </c>
      <c r="T257" s="4">
        <f>S257/$AD$2</f>
        <v>1.2</v>
      </c>
      <c r="U257" s="4">
        <f>$AH$2-V257</f>
        <v>1.6666666666666661</v>
      </c>
      <c r="V257" s="4">
        <f>IF(T257&gt;=1,$AH$2/T257,$AH$2)</f>
        <v>8.3333333333333339</v>
      </c>
      <c r="X257" s="87" t="s">
        <v>1367</v>
      </c>
      <c r="Y257" s="86">
        <v>5</v>
      </c>
      <c r="Z257" s="21" t="s">
        <v>1503</v>
      </c>
      <c r="AA257" s="74">
        <v>6</v>
      </c>
      <c r="AB257" s="21">
        <f>IF(T257&gt;1,(T257-1)*$AF$2,0)</f>
        <v>0.99999999999999978</v>
      </c>
      <c r="AC257" s="4">
        <f t="shared" ref="AC257" si="313">AB257+$AF$2</f>
        <v>6</v>
      </c>
      <c r="AK257" s="87" t="s">
        <v>1367</v>
      </c>
      <c r="AL257" s="86">
        <v>5</v>
      </c>
      <c r="AM257" s="21" t="s">
        <v>1503</v>
      </c>
      <c r="AN257" s="89">
        <v>77</v>
      </c>
      <c r="AO257" s="93">
        <f t="shared" ref="AO257" si="314">(AN257/(660*630))*10^6</f>
        <v>185.18518518518516</v>
      </c>
      <c r="AP257">
        <f t="shared" ref="AP257" si="315">(AO257/$AV$2)</f>
        <v>46.296296296296291</v>
      </c>
      <c r="AR257" s="87" t="s">
        <v>1367</v>
      </c>
      <c r="AS257" s="86">
        <v>5</v>
      </c>
      <c r="AT257" s="21" t="s">
        <v>1503</v>
      </c>
      <c r="AU257" s="95">
        <f t="shared" ref="AU257" si="316">IF(AP257&gt;1,(AP257-1)*$AX$2,0)</f>
        <v>452.96296296296293</v>
      </c>
      <c r="AZ257" s="6" t="s">
        <v>1850</v>
      </c>
      <c r="BA257" s="21" t="s">
        <v>1503</v>
      </c>
    </row>
    <row r="258" spans="1:53" ht="14.2" customHeight="1" x14ac:dyDescent="0.45">
      <c r="A258" s="7" t="s">
        <v>734</v>
      </c>
      <c r="B258" s="5">
        <v>45181</v>
      </c>
      <c r="C258" s="6" t="s">
        <v>1265</v>
      </c>
      <c r="D258" s="6" t="s">
        <v>897</v>
      </c>
      <c r="E258" s="6" t="s">
        <v>210</v>
      </c>
      <c r="F258" s="6" t="s">
        <v>649</v>
      </c>
      <c r="G258" s="6"/>
      <c r="H258" s="6"/>
      <c r="I258" s="6" t="s">
        <v>1323</v>
      </c>
      <c r="J258" s="6" t="s">
        <v>1324</v>
      </c>
      <c r="P258" s="4" t="s">
        <v>1272</v>
      </c>
      <c r="S258" s="74"/>
      <c r="AA258" s="74"/>
      <c r="AK258" s="86"/>
      <c r="AL258" s="86"/>
      <c r="AM258" s="21"/>
      <c r="AR258" s="86"/>
      <c r="AS258" s="86"/>
      <c r="AT258" s="21"/>
      <c r="BA258" s="21"/>
    </row>
    <row r="259" spans="1:53" ht="14.2" customHeight="1" x14ac:dyDescent="0.45">
      <c r="A259" s="7" t="s">
        <v>735</v>
      </c>
      <c r="B259" s="5">
        <v>45181</v>
      </c>
      <c r="C259" s="6" t="s">
        <v>1265</v>
      </c>
      <c r="D259" s="6" t="s">
        <v>897</v>
      </c>
      <c r="E259" s="6" t="s">
        <v>201</v>
      </c>
      <c r="F259" s="6" t="s">
        <v>649</v>
      </c>
      <c r="G259" s="6"/>
      <c r="H259" s="6"/>
      <c r="I259" s="6" t="s">
        <v>1323</v>
      </c>
      <c r="J259" s="6" t="s">
        <v>1324</v>
      </c>
      <c r="O259" s="98" t="str">
        <f t="shared" si="304"/>
        <v>PS138_176-1-CTD-500-16S</v>
      </c>
      <c r="P259" s="4" t="s">
        <v>552</v>
      </c>
      <c r="R259" s="21" t="s">
        <v>1504</v>
      </c>
      <c r="S259" s="74">
        <v>8.8000000000000007</v>
      </c>
      <c r="T259" s="4">
        <f>S259/$AD$2</f>
        <v>1.7600000000000002</v>
      </c>
      <c r="U259" s="4">
        <f>$AH$2-V259</f>
        <v>4.3181818181818192</v>
      </c>
      <c r="V259" s="4">
        <f>IF(T259&gt;=1,$AH$2/T259,$AH$2)</f>
        <v>5.6818181818181808</v>
      </c>
      <c r="X259" s="86" t="s">
        <v>1368</v>
      </c>
      <c r="Y259" s="86">
        <v>5</v>
      </c>
      <c r="Z259" s="21" t="s">
        <v>1504</v>
      </c>
      <c r="AA259" s="74">
        <v>8.8000000000000007</v>
      </c>
      <c r="AB259" s="21">
        <f>IF(T259&gt;1,(T259-1)*$AF$2,0)</f>
        <v>3.8000000000000012</v>
      </c>
      <c r="AC259" s="4">
        <f t="shared" ref="AC259" si="317">AB259+$AF$2</f>
        <v>8.8000000000000007</v>
      </c>
      <c r="AK259" s="86" t="s">
        <v>1368</v>
      </c>
      <c r="AL259" s="86">
        <v>5</v>
      </c>
      <c r="AM259" s="21" t="s">
        <v>1504</v>
      </c>
      <c r="AN259" s="89">
        <v>66</v>
      </c>
      <c r="AO259" s="93">
        <f t="shared" ref="AO259" si="318">(AN259/(660*630))*10^6</f>
        <v>158.73015873015873</v>
      </c>
      <c r="AP259">
        <f t="shared" ref="AP259" si="319">(AO259/$AV$2)</f>
        <v>39.682539682539684</v>
      </c>
      <c r="AR259" s="86" t="s">
        <v>1368</v>
      </c>
      <c r="AS259" s="86">
        <v>5</v>
      </c>
      <c r="AT259" s="21" t="s">
        <v>1504</v>
      </c>
      <c r="AU259" s="95">
        <f t="shared" ref="AU259" si="320">IF(AP259&gt;1,(AP259-1)*$AX$2,0)</f>
        <v>386.82539682539687</v>
      </c>
      <c r="AZ259" s="6" t="s">
        <v>1851</v>
      </c>
      <c r="BA259" s="21" t="s">
        <v>1504</v>
      </c>
    </row>
    <row r="260" spans="1:53" ht="14.2" customHeight="1" x14ac:dyDescent="0.45">
      <c r="A260" s="7" t="s">
        <v>736</v>
      </c>
      <c r="B260" s="5">
        <v>45181</v>
      </c>
      <c r="C260" s="6" t="s">
        <v>1265</v>
      </c>
      <c r="D260" s="6" t="s">
        <v>897</v>
      </c>
      <c r="E260" s="6" t="s">
        <v>201</v>
      </c>
      <c r="F260" s="6" t="s">
        <v>649</v>
      </c>
      <c r="G260" s="6"/>
      <c r="H260" s="6"/>
      <c r="I260" s="6" t="s">
        <v>1323</v>
      </c>
      <c r="J260" s="6" t="s">
        <v>1324</v>
      </c>
      <c r="P260" s="4" t="s">
        <v>1272</v>
      </c>
      <c r="S260" s="74"/>
      <c r="AA260" s="74"/>
      <c r="AK260" s="86"/>
      <c r="AL260" s="86"/>
      <c r="AM260" s="21"/>
      <c r="AR260" s="86"/>
      <c r="AS260" s="86"/>
      <c r="AT260" s="21"/>
      <c r="BA260" s="21"/>
    </row>
    <row r="261" spans="1:53" ht="14.2" customHeight="1" x14ac:dyDescent="0.45">
      <c r="A261" s="7" t="s">
        <v>737</v>
      </c>
      <c r="B261" s="5">
        <v>45181</v>
      </c>
      <c r="C261" s="6" t="s">
        <v>1265</v>
      </c>
      <c r="D261" s="6" t="s">
        <v>897</v>
      </c>
      <c r="E261" s="6" t="s">
        <v>333</v>
      </c>
      <c r="F261" s="6" t="s">
        <v>649</v>
      </c>
      <c r="G261" s="6"/>
      <c r="H261" s="6"/>
      <c r="I261" s="6" t="s">
        <v>1323</v>
      </c>
      <c r="J261" s="6" t="s">
        <v>1324</v>
      </c>
      <c r="O261" s="98" t="str">
        <f t="shared" si="304"/>
        <v>PS138_176-1-CTD-200-16S</v>
      </c>
      <c r="P261" s="4" t="s">
        <v>552</v>
      </c>
      <c r="R261" s="21" t="s">
        <v>1505</v>
      </c>
      <c r="S261" s="74">
        <v>8.4</v>
      </c>
      <c r="T261" s="4">
        <f>S261/$AD$2</f>
        <v>1.6800000000000002</v>
      </c>
      <c r="U261" s="4">
        <f>$AH$2-V261</f>
        <v>4.0476190476190483</v>
      </c>
      <c r="V261" s="4">
        <f>IF(T261&gt;=1,$AH$2/T261,$AH$2)</f>
        <v>5.9523809523809517</v>
      </c>
      <c r="X261" s="86" t="s">
        <v>1369</v>
      </c>
      <c r="Y261" s="86">
        <v>5</v>
      </c>
      <c r="Z261" s="21" t="s">
        <v>1505</v>
      </c>
      <c r="AA261" s="74">
        <v>8.4</v>
      </c>
      <c r="AB261" s="21">
        <f>IF(T261&gt;1,(T261-1)*$AF$2,0)</f>
        <v>3.4000000000000008</v>
      </c>
      <c r="AC261" s="4">
        <f t="shared" ref="AC261" si="321">AB261+$AF$2</f>
        <v>8.4</v>
      </c>
      <c r="AK261" s="86" t="s">
        <v>1369</v>
      </c>
      <c r="AL261" s="86">
        <v>5</v>
      </c>
      <c r="AM261" s="21" t="s">
        <v>1505</v>
      </c>
      <c r="AN261" s="89">
        <v>87</v>
      </c>
      <c r="AO261" s="93">
        <f t="shared" ref="AO261" si="322">(AN261/(660*630))*10^6</f>
        <v>209.23520923520923</v>
      </c>
      <c r="AP261">
        <f t="shared" ref="AP261" si="323">(AO261/$AV$2)</f>
        <v>52.308802308802306</v>
      </c>
      <c r="AR261" s="86" t="s">
        <v>1369</v>
      </c>
      <c r="AS261" s="86">
        <v>5</v>
      </c>
      <c r="AT261" s="21" t="s">
        <v>1505</v>
      </c>
      <c r="AU261" s="95">
        <f t="shared" ref="AU261" si="324">IF(AP261&gt;1,(AP261-1)*$AX$2,0)</f>
        <v>513.08802308802308</v>
      </c>
      <c r="AZ261" s="6" t="s">
        <v>1852</v>
      </c>
      <c r="BA261" s="21" t="s">
        <v>1505</v>
      </c>
    </row>
    <row r="262" spans="1:53" ht="14.2" customHeight="1" x14ac:dyDescent="0.45">
      <c r="A262" s="7" t="s">
        <v>738</v>
      </c>
      <c r="B262" s="5">
        <v>45181</v>
      </c>
      <c r="C262" s="6" t="s">
        <v>1265</v>
      </c>
      <c r="D262" s="6" t="s">
        <v>897</v>
      </c>
      <c r="E262" s="6" t="s">
        <v>333</v>
      </c>
      <c r="F262" s="6" t="s">
        <v>649</v>
      </c>
      <c r="G262" s="6"/>
      <c r="H262" s="6"/>
      <c r="I262" s="6" t="s">
        <v>1323</v>
      </c>
      <c r="J262" s="6" t="s">
        <v>1324</v>
      </c>
      <c r="P262" s="4" t="s">
        <v>1272</v>
      </c>
      <c r="S262" s="74"/>
      <c r="AA262" s="74"/>
      <c r="AK262" s="86"/>
      <c r="AL262" s="86"/>
      <c r="AM262" s="21"/>
      <c r="AR262" s="86"/>
      <c r="AS262" s="86"/>
      <c r="AT262" s="21"/>
      <c r="BA262" s="21"/>
    </row>
    <row r="263" spans="1:53" ht="14.2" customHeight="1" x14ac:dyDescent="0.45">
      <c r="A263" s="7" t="s">
        <v>739</v>
      </c>
      <c r="B263" s="5">
        <v>45181</v>
      </c>
      <c r="C263" s="6" t="s">
        <v>1265</v>
      </c>
      <c r="D263" s="6" t="s">
        <v>897</v>
      </c>
      <c r="E263" s="6" t="s">
        <v>211</v>
      </c>
      <c r="F263" s="6" t="s">
        <v>649</v>
      </c>
      <c r="G263" s="6"/>
      <c r="H263" s="6"/>
      <c r="I263" s="6" t="s">
        <v>1323</v>
      </c>
      <c r="J263" s="6" t="s">
        <v>1324</v>
      </c>
      <c r="O263" s="98" t="str">
        <f t="shared" si="304"/>
        <v>PS138_176-1-CTD-100-16S</v>
      </c>
      <c r="P263" s="4" t="s">
        <v>552</v>
      </c>
      <c r="R263" s="21" t="s">
        <v>1506</v>
      </c>
      <c r="S263" s="74">
        <v>40</v>
      </c>
      <c r="T263" s="4">
        <f>S263/$AD$2</f>
        <v>8</v>
      </c>
      <c r="U263" s="4">
        <f>$AH$2-V263</f>
        <v>8.75</v>
      </c>
      <c r="V263" s="4">
        <f>IF(T263&gt;=1,$AH$2/T263,$AH$2)</f>
        <v>1.25</v>
      </c>
      <c r="X263" s="86" t="s">
        <v>1370</v>
      </c>
      <c r="Y263" s="86">
        <v>5</v>
      </c>
      <c r="Z263" s="21" t="s">
        <v>1506</v>
      </c>
      <c r="AA263" s="74">
        <v>40</v>
      </c>
      <c r="AB263" s="21">
        <f>IF(T263&gt;1,(T263-1)*$AF$2,0)</f>
        <v>35</v>
      </c>
      <c r="AC263" s="4">
        <f t="shared" ref="AC263" si="325">AB263+$AF$2</f>
        <v>40</v>
      </c>
      <c r="AK263" s="86" t="s">
        <v>1370</v>
      </c>
      <c r="AL263" s="86">
        <v>5</v>
      </c>
      <c r="AM263" s="21" t="s">
        <v>1506</v>
      </c>
      <c r="AN263" s="89">
        <v>67</v>
      </c>
      <c r="AO263" s="93">
        <f t="shared" ref="AO263" si="326">(AN263/(660*630))*10^6</f>
        <v>161.13516113516116</v>
      </c>
      <c r="AP263">
        <f t="shared" ref="AP263" si="327">(AO263/$AV$2)</f>
        <v>40.283790283790289</v>
      </c>
      <c r="AR263" s="86" t="s">
        <v>1370</v>
      </c>
      <c r="AS263" s="86">
        <v>5</v>
      </c>
      <c r="AT263" s="21" t="s">
        <v>1506</v>
      </c>
      <c r="AU263" s="95">
        <f t="shared" ref="AU263" si="328">IF(AP263&gt;1,(AP263-1)*$AX$2,0)</f>
        <v>392.8379028379029</v>
      </c>
      <c r="AZ263" s="6" t="s">
        <v>1853</v>
      </c>
      <c r="BA263" s="21" t="s">
        <v>1506</v>
      </c>
    </row>
    <row r="264" spans="1:53" ht="14.2" customHeight="1" x14ac:dyDescent="0.45">
      <c r="A264" s="7" t="s">
        <v>740</v>
      </c>
      <c r="B264" s="5">
        <v>45181</v>
      </c>
      <c r="C264" s="6" t="s">
        <v>1265</v>
      </c>
      <c r="D264" s="6" t="s">
        <v>897</v>
      </c>
      <c r="E264" s="6" t="s">
        <v>211</v>
      </c>
      <c r="F264" s="6" t="s">
        <v>649</v>
      </c>
      <c r="G264" s="6"/>
      <c r="H264" s="6"/>
      <c r="I264" s="6" t="s">
        <v>1323</v>
      </c>
      <c r="J264" s="6" t="s">
        <v>1324</v>
      </c>
      <c r="P264" s="4" t="s">
        <v>1272</v>
      </c>
      <c r="S264" s="74"/>
      <c r="AA264" s="74"/>
      <c r="AK264" s="86"/>
      <c r="AL264" s="86"/>
      <c r="AM264" s="21"/>
      <c r="AR264" s="86"/>
      <c r="AS264" s="86"/>
      <c r="AT264" s="21"/>
      <c r="BA264" s="21"/>
    </row>
    <row r="265" spans="1:53" s="67" customFormat="1" ht="14.2" customHeight="1" x14ac:dyDescent="0.45">
      <c r="A265" s="64" t="s">
        <v>741</v>
      </c>
      <c r="B265" s="65">
        <v>45181</v>
      </c>
      <c r="C265" s="66" t="s">
        <v>1265</v>
      </c>
      <c r="D265" s="66" t="s">
        <v>897</v>
      </c>
      <c r="E265" s="66" t="s">
        <v>886</v>
      </c>
      <c r="F265" s="66" t="s">
        <v>649</v>
      </c>
      <c r="G265" s="66"/>
      <c r="H265" s="66"/>
      <c r="I265" s="6" t="s">
        <v>1323</v>
      </c>
      <c r="J265" s="6" t="s">
        <v>1324</v>
      </c>
      <c r="K265" s="67" t="s">
        <v>1325</v>
      </c>
      <c r="O265" s="98" t="str">
        <f t="shared" si="304"/>
        <v>PS138_176-1-CTD-chlmax-16S</v>
      </c>
      <c r="P265" s="4" t="s">
        <v>552</v>
      </c>
      <c r="R265" s="21" t="s">
        <v>1507</v>
      </c>
      <c r="S265" s="75"/>
      <c r="T265" s="4">
        <f>S266/$AD$2</f>
        <v>3.16</v>
      </c>
      <c r="U265" s="4">
        <f>$AH$2-V265</f>
        <v>6.8354430379746836</v>
      </c>
      <c r="V265" s="4">
        <f>IF(T265&gt;=1,$AH$2/T265,$AH$2)</f>
        <v>3.1645569620253164</v>
      </c>
      <c r="W265" s="4"/>
      <c r="X265" s="86" t="s">
        <v>1138</v>
      </c>
      <c r="Y265" s="86">
        <v>5</v>
      </c>
      <c r="Z265" s="21" t="s">
        <v>1507</v>
      </c>
      <c r="AA265" s="75"/>
      <c r="AB265" s="21">
        <f>IF(T265&gt;1,(T265-1)*$AF$2,0)</f>
        <v>10.8</v>
      </c>
      <c r="AC265" s="4">
        <f t="shared" ref="AC265" si="329">AB265+$AF$2</f>
        <v>15.8</v>
      </c>
      <c r="AK265" s="86" t="s">
        <v>1138</v>
      </c>
      <c r="AL265" s="86">
        <v>5</v>
      </c>
      <c r="AM265" s="118" t="s">
        <v>1817</v>
      </c>
      <c r="AN265" s="90">
        <v>72</v>
      </c>
      <c r="AO265" s="93">
        <f t="shared" ref="AO265" si="330">(AN265/(660*630))*10^6</f>
        <v>173.16017316017317</v>
      </c>
      <c r="AP265">
        <f t="shared" ref="AP265" si="331">(AO265/$AV$2)</f>
        <v>43.290043290043293</v>
      </c>
      <c r="AR265" s="86" t="s">
        <v>1138</v>
      </c>
      <c r="AS265" s="86">
        <v>5</v>
      </c>
      <c r="AT265" s="21" t="s">
        <v>1507</v>
      </c>
      <c r="AU265" s="95">
        <f t="shared" ref="AU265" si="332">IF(AP265&gt;1,(AP265-1)*$AX$2,0)</f>
        <v>422.90043290043292</v>
      </c>
      <c r="AZ265" s="66" t="s">
        <v>1854</v>
      </c>
      <c r="BA265" s="21" t="s">
        <v>1507</v>
      </c>
    </row>
    <row r="266" spans="1:53" ht="14.2" customHeight="1" x14ac:dyDescent="0.45">
      <c r="A266" s="7" t="s">
        <v>742</v>
      </c>
      <c r="B266" s="5">
        <v>45181</v>
      </c>
      <c r="C266" s="6" t="s">
        <v>1265</v>
      </c>
      <c r="D266" s="6" t="s">
        <v>897</v>
      </c>
      <c r="E266" s="6" t="s">
        <v>886</v>
      </c>
      <c r="F266" s="6" t="s">
        <v>649</v>
      </c>
      <c r="H266" s="6"/>
      <c r="I266" s="6" t="s">
        <v>1323</v>
      </c>
      <c r="J266" s="6" t="s">
        <v>1324</v>
      </c>
      <c r="K266" s="4" t="s">
        <v>1335</v>
      </c>
      <c r="P266" s="4" t="s">
        <v>552</v>
      </c>
      <c r="S266" s="74">
        <v>15.8</v>
      </c>
      <c r="AA266" s="74">
        <v>15.8</v>
      </c>
      <c r="AK266" s="86"/>
      <c r="AL266" s="86"/>
      <c r="AM266" s="21"/>
      <c r="AR266" s="86"/>
      <c r="AS266" s="86"/>
      <c r="AT266" s="21"/>
      <c r="BA266" s="21"/>
    </row>
    <row r="267" spans="1:53" ht="14.2" customHeight="1" x14ac:dyDescent="0.45">
      <c r="A267" s="7" t="s">
        <v>743</v>
      </c>
      <c r="B267" s="5">
        <v>45181</v>
      </c>
      <c r="C267" s="6" t="s">
        <v>1265</v>
      </c>
      <c r="D267" s="6" t="s">
        <v>897</v>
      </c>
      <c r="E267" s="6" t="s">
        <v>328</v>
      </c>
      <c r="F267" s="6" t="s">
        <v>649</v>
      </c>
      <c r="H267" s="6"/>
      <c r="I267" s="6" t="s">
        <v>1323</v>
      </c>
      <c r="J267" s="6" t="s">
        <v>1324</v>
      </c>
      <c r="O267" s="98" t="str">
        <f t="shared" si="304"/>
        <v>PS138_176-1-CTD-10-16S</v>
      </c>
      <c r="P267" s="4" t="s">
        <v>552</v>
      </c>
      <c r="R267" s="21" t="s">
        <v>1508</v>
      </c>
      <c r="S267" s="74">
        <v>40</v>
      </c>
      <c r="T267" s="4">
        <f>S267/$AD$2</f>
        <v>8</v>
      </c>
      <c r="U267" s="4">
        <f>$AH$2-V267</f>
        <v>8.75</v>
      </c>
      <c r="V267" s="4">
        <f>IF(T267&gt;=1,$AH$2/T267,$AH$2)</f>
        <v>1.25</v>
      </c>
      <c r="X267" s="86" t="s">
        <v>1371</v>
      </c>
      <c r="Y267" s="86">
        <v>5</v>
      </c>
      <c r="Z267" s="21" t="s">
        <v>1508</v>
      </c>
      <c r="AA267" s="74">
        <v>40</v>
      </c>
      <c r="AB267" s="21">
        <f>IF(T267&gt;1,(T267-1)*$AF$2,0)</f>
        <v>35</v>
      </c>
      <c r="AC267" s="4">
        <f t="shared" ref="AC267" si="333">AB267+$AF$2</f>
        <v>40</v>
      </c>
      <c r="AK267" s="86" t="s">
        <v>1371</v>
      </c>
      <c r="AL267" s="86">
        <v>5</v>
      </c>
      <c r="AM267" s="21" t="s">
        <v>1508</v>
      </c>
      <c r="AN267" s="89">
        <v>78</v>
      </c>
      <c r="AO267" s="93">
        <f t="shared" ref="AO267" si="334">(AN267/(660*630))*10^6</f>
        <v>187.59018759018758</v>
      </c>
      <c r="AP267">
        <f t="shared" ref="AP267" si="335">(AO267/$AV$2)</f>
        <v>46.897546897546896</v>
      </c>
      <c r="AR267" s="86" t="s">
        <v>1371</v>
      </c>
      <c r="AS267" s="86">
        <v>5</v>
      </c>
      <c r="AT267" s="21" t="s">
        <v>1508</v>
      </c>
      <c r="AU267" s="95">
        <f t="shared" ref="AU267" si="336">IF(AP267&gt;1,(AP267-1)*$AX$2,0)</f>
        <v>458.97546897546897</v>
      </c>
      <c r="AZ267" s="6" t="s">
        <v>1855</v>
      </c>
      <c r="BA267" s="21" t="s">
        <v>1508</v>
      </c>
    </row>
    <row r="268" spans="1:53" ht="14.2" customHeight="1" x14ac:dyDescent="0.45">
      <c r="A268" s="7" t="s">
        <v>744</v>
      </c>
      <c r="B268" s="5">
        <v>45181</v>
      </c>
      <c r="C268" s="6" t="s">
        <v>1265</v>
      </c>
      <c r="D268" s="6" t="s">
        <v>897</v>
      </c>
      <c r="E268" s="6" t="s">
        <v>328</v>
      </c>
      <c r="F268" s="6" t="s">
        <v>649</v>
      </c>
      <c r="I268" s="6" t="s">
        <v>1323</v>
      </c>
      <c r="J268" s="6" t="s">
        <v>1324</v>
      </c>
      <c r="P268" s="4" t="s">
        <v>1272</v>
      </c>
      <c r="S268" s="74"/>
      <c r="AA268" s="74"/>
      <c r="AK268" s="86"/>
      <c r="AL268" s="86"/>
      <c r="AM268" s="21"/>
      <c r="AR268" s="86"/>
      <c r="AS268" s="86"/>
      <c r="AT268" s="21"/>
      <c r="BA268" s="21"/>
    </row>
    <row r="269" spans="1:53" ht="14.2" customHeight="1" x14ac:dyDescent="0.45">
      <c r="A269" s="7" t="s">
        <v>745</v>
      </c>
      <c r="B269" s="5">
        <v>45181</v>
      </c>
      <c r="C269" s="6" t="s">
        <v>1265</v>
      </c>
      <c r="D269" s="6" t="s">
        <v>897</v>
      </c>
      <c r="E269" s="8">
        <v>4360</v>
      </c>
      <c r="F269" s="6" t="s">
        <v>649</v>
      </c>
      <c r="G269" s="6" t="s">
        <v>445</v>
      </c>
      <c r="I269" s="6" t="s">
        <v>1323</v>
      </c>
      <c r="J269" s="6" t="s">
        <v>1324</v>
      </c>
      <c r="O269" s="98" t="str">
        <f t="shared" si="304"/>
        <v>PS138_176-1-CTD-4360-16S</v>
      </c>
      <c r="P269" s="4" t="s">
        <v>552</v>
      </c>
      <c r="R269" s="21" t="s">
        <v>1509</v>
      </c>
      <c r="S269" s="74">
        <v>0.247</v>
      </c>
      <c r="T269" s="4">
        <f>S269/$AD$2</f>
        <v>4.9399999999999999E-2</v>
      </c>
      <c r="U269" s="4">
        <f>$AH$2-V269</f>
        <v>0</v>
      </c>
      <c r="V269" s="4">
        <f>IF(T269&gt;=1,$AH$2/T269,$AH$2)</f>
        <v>10</v>
      </c>
      <c r="X269" s="86" t="s">
        <v>1372</v>
      </c>
      <c r="Y269" s="86">
        <v>5</v>
      </c>
      <c r="Z269" s="21" t="s">
        <v>1509</v>
      </c>
      <c r="AA269" s="74">
        <v>0.247</v>
      </c>
      <c r="AB269" s="21">
        <f>IF(T269&gt;1,(T269-1)*$AF$2,0)</f>
        <v>0</v>
      </c>
      <c r="AC269" s="4">
        <f t="shared" ref="AC269" si="337">AB269+$AF$2</f>
        <v>5</v>
      </c>
      <c r="AK269" s="86" t="s">
        <v>1372</v>
      </c>
      <c r="AL269" s="86">
        <v>5</v>
      </c>
      <c r="AM269" s="21" t="s">
        <v>1509</v>
      </c>
      <c r="AN269" s="89">
        <v>21</v>
      </c>
      <c r="AO269" s="93">
        <f t="shared" ref="AO269" si="338">(AN269/(660*630))*10^6</f>
        <v>50.505050505050505</v>
      </c>
      <c r="AP269">
        <f t="shared" ref="AP269" si="339">(AO269/$AV$2)</f>
        <v>12.626262626262626</v>
      </c>
      <c r="AR269" s="86" t="s">
        <v>1372</v>
      </c>
      <c r="AS269" s="86">
        <v>5</v>
      </c>
      <c r="AT269" s="21" t="s">
        <v>1509</v>
      </c>
      <c r="AU269" s="95">
        <f t="shared" ref="AU269" si="340">IF(AP269&gt;1,(AP269-1)*$AX$2,0)</f>
        <v>116.26262626262627</v>
      </c>
      <c r="AZ269" s="6" t="s">
        <v>1856</v>
      </c>
      <c r="BA269" s="21" t="s">
        <v>1509</v>
      </c>
    </row>
    <row r="270" spans="1:53" ht="14.2" customHeight="1" x14ac:dyDescent="0.45">
      <c r="A270" s="7" t="s">
        <v>746</v>
      </c>
      <c r="B270" s="5">
        <v>45181</v>
      </c>
      <c r="C270" s="6" t="s">
        <v>1265</v>
      </c>
      <c r="D270" s="6" t="s">
        <v>897</v>
      </c>
      <c r="E270" s="8">
        <v>4360</v>
      </c>
      <c r="F270" s="6" t="s">
        <v>649</v>
      </c>
      <c r="G270" s="6" t="s">
        <v>445</v>
      </c>
      <c r="I270" s="6" t="s">
        <v>1323</v>
      </c>
      <c r="J270" s="6" t="s">
        <v>1324</v>
      </c>
      <c r="P270" s="4" t="s">
        <v>1272</v>
      </c>
      <c r="S270" s="74"/>
      <c r="AA270" s="74"/>
      <c r="AK270" s="86"/>
      <c r="AL270" s="86"/>
      <c r="AM270" s="21"/>
      <c r="AR270" s="86"/>
      <c r="AS270" s="86"/>
      <c r="AT270" s="21"/>
      <c r="BA270" s="21"/>
    </row>
    <row r="271" spans="1:53" ht="14.2" customHeight="1" x14ac:dyDescent="0.45">
      <c r="A271" s="7" t="s">
        <v>747</v>
      </c>
      <c r="B271" s="5">
        <v>45181</v>
      </c>
      <c r="C271" s="6" t="s">
        <v>1265</v>
      </c>
      <c r="D271" s="6" t="s">
        <v>897</v>
      </c>
      <c r="E271" s="6" t="s">
        <v>213</v>
      </c>
      <c r="F271" s="6" t="s">
        <v>649</v>
      </c>
      <c r="I271" s="6" t="s">
        <v>1323</v>
      </c>
      <c r="J271" s="6" t="s">
        <v>1324</v>
      </c>
      <c r="O271" s="98" t="str">
        <f t="shared" si="304"/>
        <v>PS138_176-1-CTD-50-16S</v>
      </c>
      <c r="P271" s="4" t="s">
        <v>552</v>
      </c>
      <c r="R271" s="21" t="s">
        <v>1510</v>
      </c>
      <c r="S271" s="74">
        <v>4.4400000000000004</v>
      </c>
      <c r="T271" s="4">
        <f>S271/$AD$2</f>
        <v>0.88800000000000012</v>
      </c>
      <c r="U271" s="4">
        <f>$AH$2-V271</f>
        <v>0</v>
      </c>
      <c r="V271" s="4">
        <f>IF(T271&gt;=1,$AH$2/T271,$AH$2)</f>
        <v>10</v>
      </c>
      <c r="X271" s="86" t="s">
        <v>1373</v>
      </c>
      <c r="Y271" s="86">
        <v>5</v>
      </c>
      <c r="Z271" s="21" t="s">
        <v>1510</v>
      </c>
      <c r="AA271" s="74">
        <v>4.4400000000000004</v>
      </c>
      <c r="AB271" s="21">
        <f>IF(T271&gt;1,(T271-1)*$AF$2,0)</f>
        <v>0</v>
      </c>
      <c r="AC271" s="4">
        <f t="shared" ref="AC271" si="341">AB271+$AF$2</f>
        <v>5</v>
      </c>
      <c r="AK271" s="86" t="s">
        <v>1373</v>
      </c>
      <c r="AL271" s="86">
        <v>5</v>
      </c>
      <c r="AM271" s="21" t="s">
        <v>1510</v>
      </c>
      <c r="AN271" s="89">
        <v>70</v>
      </c>
      <c r="AO271" s="93">
        <f t="shared" ref="AO271" si="342">(AN271/(660*630))*10^6</f>
        <v>168.35016835016836</v>
      </c>
      <c r="AP271">
        <f t="shared" ref="AP271" si="343">(AO271/$AV$2)</f>
        <v>42.08754208754209</v>
      </c>
      <c r="AR271" s="86" t="s">
        <v>1373</v>
      </c>
      <c r="AS271" s="86">
        <v>5</v>
      </c>
      <c r="AT271" s="21" t="s">
        <v>1510</v>
      </c>
      <c r="AU271" s="95">
        <f t="shared" ref="AU271" si="344">IF(AP271&gt;1,(AP271-1)*$AX$2,0)</f>
        <v>410.8754208754209</v>
      </c>
      <c r="AZ271" s="6" t="s">
        <v>1857</v>
      </c>
      <c r="BA271" s="21" t="s">
        <v>1510</v>
      </c>
    </row>
    <row r="272" spans="1:53" ht="14.2" customHeight="1" x14ac:dyDescent="0.45">
      <c r="A272" s="7" t="s">
        <v>748</v>
      </c>
      <c r="B272" s="5">
        <v>45181</v>
      </c>
      <c r="C272" s="6" t="s">
        <v>1265</v>
      </c>
      <c r="D272" s="6" t="s">
        <v>897</v>
      </c>
      <c r="E272" s="6" t="s">
        <v>213</v>
      </c>
      <c r="F272" s="6" t="s">
        <v>649</v>
      </c>
      <c r="I272" s="6" t="s">
        <v>1323</v>
      </c>
      <c r="J272" s="6" t="s">
        <v>1324</v>
      </c>
      <c r="P272" s="4" t="s">
        <v>1272</v>
      </c>
      <c r="S272" s="74"/>
      <c r="AA272" s="74"/>
      <c r="AK272" s="86"/>
      <c r="AL272" s="86"/>
      <c r="AM272" s="21"/>
      <c r="AR272" s="86"/>
      <c r="AS272" s="86"/>
      <c r="AT272" s="21"/>
      <c r="BA272" s="21"/>
    </row>
    <row r="273" spans="1:53" s="72" customFormat="1" ht="14.2" customHeight="1" x14ac:dyDescent="0.5">
      <c r="A273" s="68" t="s">
        <v>749</v>
      </c>
      <c r="B273" s="69">
        <v>45182</v>
      </c>
      <c r="C273" s="70" t="s">
        <v>1326</v>
      </c>
      <c r="D273" s="70" t="s">
        <v>887</v>
      </c>
      <c r="E273" s="70"/>
      <c r="F273" s="71" t="s">
        <v>647</v>
      </c>
      <c r="G273" s="70"/>
      <c r="H273" s="70">
        <v>5</v>
      </c>
      <c r="I273" s="71" t="s">
        <v>1327</v>
      </c>
      <c r="J273" s="71" t="s">
        <v>1328</v>
      </c>
      <c r="O273" s="98" t="str">
        <f t="shared" si="304"/>
        <v>PS138_180-1-OFOBS--16S</v>
      </c>
      <c r="P273" s="72" t="s">
        <v>552</v>
      </c>
      <c r="R273" s="21" t="s">
        <v>1511</v>
      </c>
      <c r="S273" s="76">
        <v>5.7</v>
      </c>
      <c r="T273" s="4">
        <f>S273/$AD$2</f>
        <v>1.1400000000000001</v>
      </c>
      <c r="U273" s="4">
        <f>$AH$2-V273</f>
        <v>1.2280701754385976</v>
      </c>
      <c r="V273" s="4">
        <f>IF(T273&gt;=1,$AH$2/T273,$AH$2)</f>
        <v>8.7719298245614024</v>
      </c>
      <c r="W273" s="4"/>
      <c r="X273" s="87" t="s">
        <v>1367</v>
      </c>
      <c r="Y273" s="86">
        <v>6</v>
      </c>
      <c r="Z273" s="21" t="s">
        <v>1511</v>
      </c>
      <c r="AA273" s="76">
        <v>5.7</v>
      </c>
      <c r="AB273" s="21">
        <f>IF(T273&gt;1,(T273-1)*$AF$2,0)</f>
        <v>0.70000000000000062</v>
      </c>
      <c r="AC273" s="4">
        <f t="shared" ref="AC273" si="345">AB273+$AF$2</f>
        <v>5.7000000000000011</v>
      </c>
      <c r="AK273" s="87" t="s">
        <v>1367</v>
      </c>
      <c r="AL273" s="86">
        <v>6</v>
      </c>
      <c r="AM273" s="21" t="s">
        <v>1511</v>
      </c>
      <c r="AN273" s="91">
        <v>89</v>
      </c>
      <c r="AO273" s="93">
        <f t="shared" ref="AO273" si="346">(AN273/(660*630))*10^6</f>
        <v>214.04521404521404</v>
      </c>
      <c r="AP273">
        <f t="shared" ref="AP273" si="347">(AO273/$AV$2)</f>
        <v>53.51130351130351</v>
      </c>
      <c r="AR273" s="87" t="s">
        <v>1367</v>
      </c>
      <c r="AS273" s="86">
        <v>6</v>
      </c>
      <c r="AT273" s="21" t="s">
        <v>1511</v>
      </c>
      <c r="AU273" s="95">
        <f t="shared" ref="AU273" si="348">IF(AP273&gt;1,(AP273-1)*$AX$2,0)</f>
        <v>525.11303511303504</v>
      </c>
      <c r="AZ273" s="71" t="s">
        <v>1858</v>
      </c>
      <c r="BA273" s="21" t="s">
        <v>1511</v>
      </c>
    </row>
    <row r="274" spans="1:53" ht="14.2" customHeight="1" x14ac:dyDescent="0.45">
      <c r="A274" s="7" t="s">
        <v>750</v>
      </c>
      <c r="B274" s="5">
        <v>45183</v>
      </c>
      <c r="C274" s="8" t="s">
        <v>1266</v>
      </c>
      <c r="D274" s="8" t="s">
        <v>887</v>
      </c>
      <c r="E274" s="6" t="s">
        <v>333</v>
      </c>
      <c r="F274" s="6" t="s">
        <v>649</v>
      </c>
      <c r="H274" s="37" t="s">
        <v>212</v>
      </c>
      <c r="I274" s="6" t="s">
        <v>1329</v>
      </c>
      <c r="J274" s="6" t="s">
        <v>1330</v>
      </c>
      <c r="P274" s="4" t="s">
        <v>1272</v>
      </c>
      <c r="S274" s="74"/>
      <c r="AA274" s="74"/>
      <c r="AK274" s="86"/>
      <c r="AL274" s="86"/>
      <c r="AM274" s="21"/>
      <c r="AR274" s="86"/>
      <c r="AS274" s="86"/>
      <c r="AT274" s="21"/>
      <c r="BA274" s="21"/>
    </row>
    <row r="275" spans="1:53" ht="14.2" customHeight="1" x14ac:dyDescent="0.45">
      <c r="A275" s="7" t="s">
        <v>751</v>
      </c>
      <c r="B275" s="5">
        <v>45183</v>
      </c>
      <c r="C275" s="8" t="s">
        <v>1266</v>
      </c>
      <c r="D275" s="8" t="s">
        <v>887</v>
      </c>
      <c r="E275" s="6" t="s">
        <v>333</v>
      </c>
      <c r="F275" s="6" t="s">
        <v>649</v>
      </c>
      <c r="H275" s="37" t="s">
        <v>212</v>
      </c>
      <c r="I275" s="6" t="s">
        <v>1329</v>
      </c>
      <c r="J275" s="6" t="s">
        <v>1330</v>
      </c>
      <c r="O275" s="98" t="str">
        <f t="shared" si="304"/>
        <v>PS138_190-1-CTD-200-16S</v>
      </c>
      <c r="P275" s="4" t="s">
        <v>552</v>
      </c>
      <c r="R275" s="21" t="s">
        <v>1512</v>
      </c>
      <c r="S275" s="74">
        <v>4.5999999999999996</v>
      </c>
      <c r="T275" s="4">
        <f>S275/$AD$2</f>
        <v>0.91999999999999993</v>
      </c>
      <c r="U275" s="4">
        <f>$AH$2-V275</f>
        <v>0</v>
      </c>
      <c r="V275" s="4">
        <f>IF(T275&gt;=1,$AH$2/T275,$AH$2)</f>
        <v>10</v>
      </c>
      <c r="X275" s="86" t="s">
        <v>1368</v>
      </c>
      <c r="Y275" s="86">
        <v>6</v>
      </c>
      <c r="Z275" s="21" t="s">
        <v>1512</v>
      </c>
      <c r="AA275" s="74">
        <v>4.5999999999999996</v>
      </c>
      <c r="AB275" s="21">
        <f>IF(T275&gt;1,(T275-1)*$AF$2,0)</f>
        <v>0</v>
      </c>
      <c r="AC275" s="4">
        <f t="shared" ref="AC275" si="349">AB275+$AF$2</f>
        <v>5</v>
      </c>
      <c r="AK275" s="86" t="s">
        <v>1368</v>
      </c>
      <c r="AL275" s="86">
        <v>6</v>
      </c>
      <c r="AM275" s="21" t="s">
        <v>1512</v>
      </c>
      <c r="AN275" s="89">
        <v>83</v>
      </c>
      <c r="AO275" s="93">
        <f t="shared" ref="AO275" si="350">(AN275/(660*630))*10^6</f>
        <v>199.6151996151996</v>
      </c>
      <c r="AP275">
        <f t="shared" ref="AP275" si="351">(AO275/$AV$2)</f>
        <v>49.9037999037999</v>
      </c>
      <c r="AR275" s="86" t="s">
        <v>1368</v>
      </c>
      <c r="AS275" s="86">
        <v>6</v>
      </c>
      <c r="AT275" s="21" t="s">
        <v>1512</v>
      </c>
      <c r="AU275" s="95">
        <f t="shared" ref="AU275" si="352">IF(AP275&gt;1,(AP275-1)*$AX$2,0)</f>
        <v>489.03799903799899</v>
      </c>
      <c r="AZ275" s="6" t="s">
        <v>1859</v>
      </c>
      <c r="BA275" s="21" t="s">
        <v>1512</v>
      </c>
    </row>
    <row r="276" spans="1:53" ht="14.2" customHeight="1" x14ac:dyDescent="0.45">
      <c r="A276" s="7" t="s">
        <v>752</v>
      </c>
      <c r="B276" s="5">
        <v>45183</v>
      </c>
      <c r="C276" s="8" t="s">
        <v>1266</v>
      </c>
      <c r="D276" s="8" t="s">
        <v>887</v>
      </c>
      <c r="E276" s="6" t="s">
        <v>211</v>
      </c>
      <c r="F276" s="6" t="s">
        <v>649</v>
      </c>
      <c r="H276" s="37" t="s">
        <v>212</v>
      </c>
      <c r="I276" s="6" t="s">
        <v>1329</v>
      </c>
      <c r="J276" s="6" t="s">
        <v>1330</v>
      </c>
      <c r="P276" s="4" t="s">
        <v>1272</v>
      </c>
      <c r="S276" s="74"/>
      <c r="AA276" s="74"/>
      <c r="AK276" s="86"/>
      <c r="AL276" s="86"/>
      <c r="AM276" s="21"/>
      <c r="AR276" s="86"/>
      <c r="AS276" s="86"/>
      <c r="AT276" s="21"/>
      <c r="BA276" s="21"/>
    </row>
    <row r="277" spans="1:53" ht="14.2" customHeight="1" x14ac:dyDescent="0.45">
      <c r="A277" s="7" t="s">
        <v>753</v>
      </c>
      <c r="B277" s="5">
        <v>45183</v>
      </c>
      <c r="C277" s="8" t="s">
        <v>1266</v>
      </c>
      <c r="D277" s="8" t="s">
        <v>887</v>
      </c>
      <c r="E277" s="6" t="s">
        <v>211</v>
      </c>
      <c r="F277" s="6" t="s">
        <v>649</v>
      </c>
      <c r="H277" s="37" t="s">
        <v>212</v>
      </c>
      <c r="I277" s="6" t="s">
        <v>1329</v>
      </c>
      <c r="J277" s="6" t="s">
        <v>1330</v>
      </c>
      <c r="O277" s="98" t="str">
        <f t="shared" si="304"/>
        <v>PS138_190-1-CTD-100-16S</v>
      </c>
      <c r="P277" s="4" t="s">
        <v>552</v>
      </c>
      <c r="R277" s="21" t="s">
        <v>1513</v>
      </c>
      <c r="S277" s="74">
        <v>4.42</v>
      </c>
      <c r="T277" s="4">
        <f>S277/$AD$2</f>
        <v>0.88400000000000001</v>
      </c>
      <c r="U277" s="4">
        <f>$AH$2-V277</f>
        <v>0</v>
      </c>
      <c r="V277" s="4">
        <f>IF(T277&gt;=1,$AH$2/T277,$AH$2)</f>
        <v>10</v>
      </c>
      <c r="X277" s="86" t="s">
        <v>1369</v>
      </c>
      <c r="Y277" s="86">
        <v>6</v>
      </c>
      <c r="Z277" s="21" t="s">
        <v>1513</v>
      </c>
      <c r="AA277" s="74">
        <v>4.42</v>
      </c>
      <c r="AB277" s="21">
        <f>IF(T277&gt;1,(T277-1)*$AF$2,0)</f>
        <v>0</v>
      </c>
      <c r="AC277" s="4">
        <f t="shared" ref="AC277" si="353">AB277+$AF$2</f>
        <v>5</v>
      </c>
      <c r="AK277" s="86" t="s">
        <v>1369</v>
      </c>
      <c r="AL277" s="86">
        <v>6</v>
      </c>
      <c r="AM277" s="21" t="s">
        <v>1513</v>
      </c>
      <c r="AN277" s="89">
        <v>67</v>
      </c>
      <c r="AO277" s="93">
        <f t="shared" ref="AO277" si="354">(AN277/(660*630))*10^6</f>
        <v>161.13516113516116</v>
      </c>
      <c r="AP277">
        <f t="shared" ref="AP277" si="355">(AO277/$AV$2)</f>
        <v>40.283790283790289</v>
      </c>
      <c r="AR277" s="86" t="s">
        <v>1369</v>
      </c>
      <c r="AS277" s="86">
        <v>6</v>
      </c>
      <c r="AT277" s="21" t="s">
        <v>1513</v>
      </c>
      <c r="AU277" s="95">
        <f t="shared" ref="AU277" si="356">IF(AP277&gt;1,(AP277-1)*$AX$2,0)</f>
        <v>392.8379028379029</v>
      </c>
      <c r="AZ277" s="6" t="s">
        <v>1860</v>
      </c>
      <c r="BA277" s="21" t="s">
        <v>1513</v>
      </c>
    </row>
    <row r="278" spans="1:53" ht="14.2" customHeight="1" x14ac:dyDescent="0.45">
      <c r="A278" s="7" t="s">
        <v>754</v>
      </c>
      <c r="B278" s="5">
        <v>45183</v>
      </c>
      <c r="C278" s="8" t="s">
        <v>1266</v>
      </c>
      <c r="D278" s="8" t="s">
        <v>887</v>
      </c>
      <c r="E278" s="8">
        <v>50</v>
      </c>
      <c r="F278" s="6" t="s">
        <v>649</v>
      </c>
      <c r="H278" s="37" t="s">
        <v>212</v>
      </c>
      <c r="I278" s="6" t="s">
        <v>1329</v>
      </c>
      <c r="J278" s="6" t="s">
        <v>1330</v>
      </c>
      <c r="P278" s="4" t="s">
        <v>1272</v>
      </c>
      <c r="S278" s="74"/>
      <c r="AA278" s="74"/>
      <c r="AK278" s="86"/>
      <c r="AL278" s="86"/>
      <c r="AM278" s="21"/>
      <c r="AR278" s="86"/>
      <c r="AS278" s="86"/>
      <c r="AT278" s="21"/>
      <c r="BA278" s="21"/>
    </row>
    <row r="279" spans="1:53" ht="14.2" customHeight="1" x14ac:dyDescent="0.45">
      <c r="A279" s="7" t="s">
        <v>755</v>
      </c>
      <c r="B279" s="5">
        <v>45183</v>
      </c>
      <c r="C279" s="8" t="s">
        <v>1266</v>
      </c>
      <c r="D279" s="8" t="s">
        <v>887</v>
      </c>
      <c r="E279" s="8">
        <v>50</v>
      </c>
      <c r="F279" s="6" t="s">
        <v>649</v>
      </c>
      <c r="H279" s="37" t="s">
        <v>212</v>
      </c>
      <c r="I279" s="6" t="s">
        <v>1329</v>
      </c>
      <c r="J279" s="6" t="s">
        <v>1330</v>
      </c>
      <c r="O279" s="98" t="str">
        <f t="shared" si="304"/>
        <v>PS138_190-1-CTD-50-16S</v>
      </c>
      <c r="P279" s="4" t="s">
        <v>552</v>
      </c>
      <c r="R279" s="21" t="s">
        <v>1514</v>
      </c>
      <c r="S279" s="74">
        <v>19</v>
      </c>
      <c r="T279" s="4">
        <f>S279/$AD$2</f>
        <v>3.8</v>
      </c>
      <c r="U279" s="4">
        <f>$AH$2-V279</f>
        <v>7.3684210526315788</v>
      </c>
      <c r="V279" s="4">
        <f>IF(T279&gt;=1,$AH$2/T279,$AH$2)</f>
        <v>2.6315789473684212</v>
      </c>
      <c r="X279" s="86" t="s">
        <v>1370</v>
      </c>
      <c r="Y279" s="86">
        <v>6</v>
      </c>
      <c r="Z279" s="21" t="s">
        <v>1514</v>
      </c>
      <c r="AA279" s="74">
        <v>19</v>
      </c>
      <c r="AB279" s="21">
        <f>IF(T279&gt;1,(T279-1)*$AF$2,0)</f>
        <v>14</v>
      </c>
      <c r="AC279" s="4">
        <f t="shared" ref="AC279" si="357">AB279+$AF$2</f>
        <v>19</v>
      </c>
      <c r="AK279" s="86" t="s">
        <v>1370</v>
      </c>
      <c r="AL279" s="86">
        <v>6</v>
      </c>
      <c r="AM279" s="21" t="s">
        <v>1514</v>
      </c>
      <c r="AN279" s="89">
        <v>71</v>
      </c>
      <c r="AO279" s="93">
        <f t="shared" ref="AO279" si="358">(AN279/(660*630))*10^6</f>
        <v>170.75517075517075</v>
      </c>
      <c r="AP279">
        <f t="shared" ref="AP279" si="359">(AO279/$AV$2)</f>
        <v>42.688792688792688</v>
      </c>
      <c r="AR279" s="86" t="s">
        <v>1370</v>
      </c>
      <c r="AS279" s="86">
        <v>6</v>
      </c>
      <c r="AT279" s="21" t="s">
        <v>1514</v>
      </c>
      <c r="AU279" s="95">
        <f t="shared" ref="AU279" si="360">IF(AP279&gt;1,(AP279-1)*$AX$2,0)</f>
        <v>416.88792688792688</v>
      </c>
      <c r="AZ279" s="6" t="s">
        <v>1861</v>
      </c>
      <c r="BA279" s="21" t="s">
        <v>1514</v>
      </c>
    </row>
    <row r="280" spans="1:53" ht="14.2" customHeight="1" x14ac:dyDescent="0.45">
      <c r="A280" s="7" t="s">
        <v>756</v>
      </c>
      <c r="B280" s="5">
        <v>45183</v>
      </c>
      <c r="C280" s="8" t="s">
        <v>1266</v>
      </c>
      <c r="D280" s="8" t="s">
        <v>887</v>
      </c>
      <c r="E280" s="6" t="s">
        <v>886</v>
      </c>
      <c r="F280" s="6" t="s">
        <v>649</v>
      </c>
      <c r="H280" s="37" t="s">
        <v>212</v>
      </c>
      <c r="I280" s="6" t="s">
        <v>1329</v>
      </c>
      <c r="J280" s="6" t="s">
        <v>1330</v>
      </c>
      <c r="P280" s="4" t="s">
        <v>1272</v>
      </c>
      <c r="S280" s="74"/>
      <c r="AA280" s="74"/>
      <c r="AK280" s="86"/>
      <c r="AL280" s="86"/>
      <c r="AM280" s="21"/>
      <c r="AR280" s="86"/>
      <c r="AS280" s="86"/>
      <c r="AT280" s="21"/>
      <c r="BA280" s="21"/>
    </row>
    <row r="281" spans="1:53" ht="14.2" customHeight="1" x14ac:dyDescent="0.45">
      <c r="A281" s="7" t="s">
        <v>757</v>
      </c>
      <c r="B281" s="5">
        <v>45183</v>
      </c>
      <c r="C281" s="8" t="s">
        <v>1266</v>
      </c>
      <c r="D281" s="8" t="s">
        <v>887</v>
      </c>
      <c r="E281" s="6" t="s">
        <v>886</v>
      </c>
      <c r="F281" s="6" t="s">
        <v>649</v>
      </c>
      <c r="H281" s="37" t="s">
        <v>212</v>
      </c>
      <c r="I281" s="6" t="s">
        <v>1329</v>
      </c>
      <c r="J281" s="6" t="s">
        <v>1330</v>
      </c>
      <c r="O281" s="98" t="str">
        <f t="shared" si="304"/>
        <v>PS138_190-1-CTD-chlmax-16S</v>
      </c>
      <c r="P281" s="4" t="s">
        <v>552</v>
      </c>
      <c r="R281" s="21" t="s">
        <v>1515</v>
      </c>
      <c r="S281" s="74">
        <v>38</v>
      </c>
      <c r="T281" s="4">
        <f>S281/$AD$2</f>
        <v>7.6</v>
      </c>
      <c r="U281" s="4">
        <f>$AH$2-V281</f>
        <v>8.6842105263157894</v>
      </c>
      <c r="V281" s="4">
        <f>IF(T281&gt;=1,$AH$2/T281,$AH$2)</f>
        <v>1.3157894736842106</v>
      </c>
      <c r="X281" s="86" t="s">
        <v>1138</v>
      </c>
      <c r="Y281" s="86">
        <v>6</v>
      </c>
      <c r="Z281" s="21" t="s">
        <v>1515</v>
      </c>
      <c r="AA281" s="74">
        <v>38</v>
      </c>
      <c r="AB281" s="21">
        <f>IF(T281&gt;1,(T281-1)*$AF$2,0)</f>
        <v>33</v>
      </c>
      <c r="AC281" s="4">
        <f t="shared" ref="AC281" si="361">AB281+$AF$2</f>
        <v>38</v>
      </c>
      <c r="AK281" s="86" t="s">
        <v>1138</v>
      </c>
      <c r="AL281" s="86">
        <v>6</v>
      </c>
      <c r="AM281" s="21" t="s">
        <v>1515</v>
      </c>
      <c r="AN281" s="89">
        <v>61</v>
      </c>
      <c r="AO281" s="93">
        <f t="shared" ref="AO281" si="362">(AN281/(660*630))*10^6</f>
        <v>146.70514670514672</v>
      </c>
      <c r="AP281">
        <f t="shared" ref="AP281" si="363">(AO281/$AV$2)</f>
        <v>36.676286676286679</v>
      </c>
      <c r="AR281" s="86" t="s">
        <v>1138</v>
      </c>
      <c r="AS281" s="86">
        <v>6</v>
      </c>
      <c r="AT281" s="21" t="s">
        <v>1515</v>
      </c>
      <c r="AU281" s="95">
        <f t="shared" ref="AU281" si="364">IF(AP281&gt;1,(AP281-1)*$AX$2,0)</f>
        <v>356.76286676286679</v>
      </c>
      <c r="AZ281" s="6" t="s">
        <v>1862</v>
      </c>
      <c r="BA281" s="21" t="s">
        <v>1515</v>
      </c>
    </row>
    <row r="282" spans="1:53" ht="14.2" customHeight="1" x14ac:dyDescent="0.45">
      <c r="A282" s="7" t="s">
        <v>758</v>
      </c>
      <c r="B282" s="5">
        <v>45183</v>
      </c>
      <c r="C282" s="8" t="s">
        <v>1266</v>
      </c>
      <c r="D282" s="8" t="s">
        <v>887</v>
      </c>
      <c r="E282" s="6" t="s">
        <v>328</v>
      </c>
      <c r="F282" s="6" t="s">
        <v>649</v>
      </c>
      <c r="H282" s="37" t="s">
        <v>212</v>
      </c>
      <c r="I282" s="6" t="s">
        <v>1329</v>
      </c>
      <c r="J282" s="6" t="s">
        <v>1330</v>
      </c>
      <c r="P282" s="4" t="s">
        <v>1272</v>
      </c>
      <c r="S282" s="74"/>
      <c r="AA282" s="74"/>
      <c r="AK282" s="86"/>
      <c r="AL282" s="86"/>
      <c r="AM282" s="21"/>
      <c r="AR282" s="86"/>
      <c r="AS282" s="86"/>
      <c r="AT282" s="21"/>
      <c r="BA282" s="21"/>
    </row>
    <row r="283" spans="1:53" ht="14.2" customHeight="1" x14ac:dyDescent="0.45">
      <c r="A283" s="7" t="s">
        <v>759</v>
      </c>
      <c r="B283" s="5">
        <v>45183</v>
      </c>
      <c r="C283" s="8" t="s">
        <v>1266</v>
      </c>
      <c r="D283" s="8" t="s">
        <v>887</v>
      </c>
      <c r="E283" s="6" t="s">
        <v>328</v>
      </c>
      <c r="F283" s="6" t="s">
        <v>649</v>
      </c>
      <c r="H283" s="37" t="s">
        <v>212</v>
      </c>
      <c r="I283" s="6" t="s">
        <v>1329</v>
      </c>
      <c r="J283" s="6" t="s">
        <v>1330</v>
      </c>
      <c r="O283" s="98" t="str">
        <f t="shared" si="304"/>
        <v>PS138_190-1-CTD-10-16S</v>
      </c>
      <c r="P283" s="4" t="s">
        <v>552</v>
      </c>
      <c r="R283" s="21" t="s">
        <v>1516</v>
      </c>
      <c r="S283" s="74">
        <v>32</v>
      </c>
      <c r="T283" s="4">
        <f>S283/$AD$2</f>
        <v>6.4</v>
      </c>
      <c r="U283" s="4">
        <f>$AH$2-V283</f>
        <v>8.4375</v>
      </c>
      <c r="V283" s="4">
        <f>IF(T283&gt;=1,$AH$2/T283,$AH$2)</f>
        <v>1.5625</v>
      </c>
      <c r="X283" s="86" t="s">
        <v>1371</v>
      </c>
      <c r="Y283" s="86">
        <v>6</v>
      </c>
      <c r="Z283" s="21" t="s">
        <v>1516</v>
      </c>
      <c r="AA283" s="74">
        <v>32</v>
      </c>
      <c r="AB283" s="21">
        <f>IF(T283&gt;1,(T283-1)*$AF$2,0)</f>
        <v>27</v>
      </c>
      <c r="AC283" s="4">
        <f t="shared" ref="AC283" si="365">AB283+$AF$2</f>
        <v>32</v>
      </c>
      <c r="AK283" s="86" t="s">
        <v>1371</v>
      </c>
      <c r="AL283" s="86">
        <v>6</v>
      </c>
      <c r="AM283" s="21" t="s">
        <v>1516</v>
      </c>
      <c r="AN283" s="89">
        <v>84</v>
      </c>
      <c r="AO283" s="93">
        <f t="shared" ref="AO283" si="366">(AN283/(660*630))*10^6</f>
        <v>202.02020202020202</v>
      </c>
      <c r="AP283">
        <f t="shared" ref="AP283" si="367">(AO283/$AV$2)</f>
        <v>50.505050505050505</v>
      </c>
      <c r="AR283" s="86" t="s">
        <v>1371</v>
      </c>
      <c r="AS283" s="86">
        <v>6</v>
      </c>
      <c r="AT283" s="21" t="s">
        <v>1516</v>
      </c>
      <c r="AU283" s="95">
        <f t="shared" ref="AU283" si="368">IF(AP283&gt;1,(AP283-1)*$AX$2,0)</f>
        <v>495.05050505050508</v>
      </c>
      <c r="AZ283" s="6" t="s">
        <v>1863</v>
      </c>
      <c r="BA283" s="21" t="s">
        <v>1516</v>
      </c>
    </row>
    <row r="284" spans="1:53" ht="14.2" customHeight="1" x14ac:dyDescent="0.45">
      <c r="A284" s="7" t="s">
        <v>760</v>
      </c>
      <c r="B284" s="5">
        <v>45183</v>
      </c>
      <c r="C284" s="8" t="s">
        <v>1266</v>
      </c>
      <c r="D284" s="8" t="s">
        <v>887</v>
      </c>
      <c r="E284" s="8">
        <v>2</v>
      </c>
      <c r="F284" s="6" t="s">
        <v>649</v>
      </c>
      <c r="H284" s="37" t="s">
        <v>212</v>
      </c>
      <c r="I284" s="6" t="s">
        <v>1329</v>
      </c>
      <c r="J284" s="6" t="s">
        <v>1330</v>
      </c>
      <c r="P284" s="4" t="s">
        <v>1272</v>
      </c>
      <c r="S284" s="74"/>
      <c r="AA284" s="74"/>
      <c r="AK284" s="86"/>
      <c r="AL284" s="86"/>
      <c r="AM284" s="21"/>
      <c r="AR284" s="86"/>
      <c r="AS284" s="86"/>
      <c r="AT284" s="21"/>
      <c r="BA284" s="21"/>
    </row>
    <row r="285" spans="1:53" ht="14.2" customHeight="1" x14ac:dyDescent="0.45">
      <c r="A285" s="7" t="s">
        <v>761</v>
      </c>
      <c r="B285" s="5">
        <v>45183</v>
      </c>
      <c r="C285" s="8" t="s">
        <v>1266</v>
      </c>
      <c r="D285" s="8" t="s">
        <v>887</v>
      </c>
      <c r="E285" s="8">
        <v>2</v>
      </c>
      <c r="F285" s="6" t="s">
        <v>649</v>
      </c>
      <c r="H285" s="37" t="s">
        <v>212</v>
      </c>
      <c r="I285" s="6" t="s">
        <v>1329</v>
      </c>
      <c r="J285" s="6" t="s">
        <v>1330</v>
      </c>
      <c r="O285" s="98" t="str">
        <f t="shared" si="304"/>
        <v>PS138_190-1-CTD-2-16S</v>
      </c>
      <c r="P285" s="4" t="s">
        <v>552</v>
      </c>
      <c r="R285" s="21" t="s">
        <v>1517</v>
      </c>
      <c r="S285" s="74">
        <v>38</v>
      </c>
      <c r="T285" s="4">
        <f>S285/$AD$2</f>
        <v>7.6</v>
      </c>
      <c r="U285" s="4">
        <f>$AH$2-V285</f>
        <v>8.6842105263157894</v>
      </c>
      <c r="V285" s="4">
        <f>IF(T285&gt;=1,$AH$2/T285,$AH$2)</f>
        <v>1.3157894736842106</v>
      </c>
      <c r="X285" s="86" t="s">
        <v>1372</v>
      </c>
      <c r="Y285" s="86">
        <v>6</v>
      </c>
      <c r="Z285" s="21" t="s">
        <v>1517</v>
      </c>
      <c r="AA285" s="74">
        <v>38</v>
      </c>
      <c r="AB285" s="21">
        <f>IF(T285&gt;1,(T285-1)*$AF$2,0)</f>
        <v>33</v>
      </c>
      <c r="AC285" s="4">
        <f t="shared" ref="AC285" si="369">AB285+$AF$2</f>
        <v>38</v>
      </c>
      <c r="AK285" s="86" t="s">
        <v>1372</v>
      </c>
      <c r="AL285" s="86">
        <v>6</v>
      </c>
      <c r="AM285" s="21" t="s">
        <v>1517</v>
      </c>
      <c r="AN285" s="89">
        <v>86</v>
      </c>
      <c r="AO285" s="93">
        <f t="shared" ref="AO285:AO291" si="370">(AN285/(660*630))*10^6</f>
        <v>206.83020683020683</v>
      </c>
      <c r="AP285">
        <f t="shared" ref="AP285" si="371">(AO285/$AV$2)</f>
        <v>51.707551707551708</v>
      </c>
      <c r="AR285" s="86" t="s">
        <v>1372</v>
      </c>
      <c r="AS285" s="86">
        <v>6</v>
      </c>
      <c r="AT285" s="21" t="s">
        <v>1517</v>
      </c>
      <c r="AU285" s="95">
        <f t="shared" ref="AU285" si="372">IF(AP285&gt;1,(AP285-1)*$AX$2,0)</f>
        <v>507.0755170755171</v>
      </c>
      <c r="AZ285" s="6" t="s">
        <v>1864</v>
      </c>
      <c r="BA285" s="21" t="s">
        <v>1517</v>
      </c>
    </row>
    <row r="286" spans="1:53" ht="14.2" customHeight="1" x14ac:dyDescent="0.45">
      <c r="A286" s="7" t="s">
        <v>762</v>
      </c>
      <c r="B286" s="5">
        <v>45183</v>
      </c>
      <c r="C286" s="8" t="s">
        <v>1089</v>
      </c>
      <c r="D286" s="8" t="s">
        <v>887</v>
      </c>
      <c r="E286" s="8">
        <v>4364</v>
      </c>
      <c r="F286" s="6" t="s">
        <v>649</v>
      </c>
      <c r="G286" s="6" t="s">
        <v>445</v>
      </c>
      <c r="I286" s="6" t="s">
        <v>1331</v>
      </c>
      <c r="J286" s="6" t="s">
        <v>1332</v>
      </c>
      <c r="P286" s="4" t="s">
        <v>1272</v>
      </c>
      <c r="S286" s="74"/>
      <c r="AA286" s="74"/>
      <c r="AK286" s="86"/>
      <c r="AL286" s="86"/>
      <c r="AM286" s="21"/>
      <c r="AR286" s="86"/>
      <c r="AS286" s="86"/>
      <c r="AT286" s="21"/>
      <c r="BA286" s="21"/>
    </row>
    <row r="287" spans="1:53" ht="14.2" customHeight="1" x14ac:dyDescent="0.45">
      <c r="A287" s="7" t="s">
        <v>763</v>
      </c>
      <c r="B287" s="5">
        <v>45183</v>
      </c>
      <c r="C287" s="8" t="s">
        <v>1089</v>
      </c>
      <c r="D287" s="8" t="s">
        <v>887</v>
      </c>
      <c r="E287" s="8">
        <v>4364</v>
      </c>
      <c r="F287" s="6" t="s">
        <v>649</v>
      </c>
      <c r="G287" s="6" t="s">
        <v>445</v>
      </c>
      <c r="I287" s="6" t="s">
        <v>1331</v>
      </c>
      <c r="J287" s="6" t="s">
        <v>1332</v>
      </c>
      <c r="O287" s="98" t="str">
        <f t="shared" si="304"/>
        <v>PS138_193-1-CTD-4364-16S</v>
      </c>
      <c r="P287" s="4" t="s">
        <v>552</v>
      </c>
      <c r="R287" s="21" t="s">
        <v>1518</v>
      </c>
      <c r="S287" s="74">
        <v>1.72</v>
      </c>
      <c r="T287" s="4">
        <f>S287/$AD$2</f>
        <v>0.34399999999999997</v>
      </c>
      <c r="U287" s="4">
        <f>$AH$2-V287</f>
        <v>0</v>
      </c>
      <c r="V287" s="4">
        <f>IF(T287&gt;=1,$AH$2/T287,$AH$2)</f>
        <v>10</v>
      </c>
      <c r="X287" s="86" t="s">
        <v>1373</v>
      </c>
      <c r="Y287" s="86">
        <v>6</v>
      </c>
      <c r="Z287" s="21" t="s">
        <v>1518</v>
      </c>
      <c r="AA287" s="74">
        <v>1.72</v>
      </c>
      <c r="AB287" s="21">
        <f>IF(T287&gt;1,(T287-1)*$AF$2,0)</f>
        <v>0</v>
      </c>
      <c r="AC287" s="4">
        <f t="shared" ref="AC287" si="373">AB287+$AF$2</f>
        <v>5</v>
      </c>
      <c r="AK287" s="86" t="s">
        <v>1373</v>
      </c>
      <c r="AL287" s="86">
        <v>6</v>
      </c>
      <c r="AM287" s="21" t="s">
        <v>1518</v>
      </c>
      <c r="AN287" s="89">
        <v>91</v>
      </c>
      <c r="AO287" s="93">
        <f t="shared" si="370"/>
        <v>218.85521885521885</v>
      </c>
      <c r="AP287">
        <f t="shared" ref="AP287" si="374">(AO287/$AV$2)</f>
        <v>54.713804713804713</v>
      </c>
      <c r="AR287" s="86" t="s">
        <v>1373</v>
      </c>
      <c r="AS287" s="86">
        <v>6</v>
      </c>
      <c r="AT287" s="21" t="s">
        <v>1518</v>
      </c>
      <c r="AU287" s="95">
        <f t="shared" ref="AU287" si="375">IF(AP287&gt;1,(AP287-1)*$AX$2,0)</f>
        <v>537.13804713804711</v>
      </c>
      <c r="AZ287" s="6" t="s">
        <v>1865</v>
      </c>
      <c r="BA287" s="21" t="s">
        <v>1518</v>
      </c>
    </row>
    <row r="288" spans="1:53" ht="14.2" customHeight="1" x14ac:dyDescent="0.45">
      <c r="A288" s="7" t="s">
        <v>764</v>
      </c>
      <c r="B288" s="5">
        <v>45183</v>
      </c>
      <c r="C288" s="8" t="s">
        <v>1089</v>
      </c>
      <c r="D288" s="8" t="s">
        <v>887</v>
      </c>
      <c r="E288" s="8">
        <v>4348</v>
      </c>
      <c r="F288" s="6" t="s">
        <v>649</v>
      </c>
      <c r="G288" s="6" t="s">
        <v>330</v>
      </c>
      <c r="I288" s="6" t="s">
        <v>1331</v>
      </c>
      <c r="J288" s="6" t="s">
        <v>1332</v>
      </c>
      <c r="P288" s="4" t="s">
        <v>1272</v>
      </c>
      <c r="S288" s="74"/>
      <c r="AA288" s="74"/>
      <c r="AK288" s="86"/>
      <c r="AL288" s="86"/>
      <c r="AM288" s="21"/>
      <c r="AR288" s="86"/>
      <c r="AS288" s="86"/>
      <c r="AT288" s="21"/>
      <c r="BA288" s="21"/>
    </row>
    <row r="289" spans="1:53" ht="14.2" customHeight="1" x14ac:dyDescent="0.5">
      <c r="A289" s="7" t="s">
        <v>765</v>
      </c>
      <c r="B289" s="5">
        <v>45183</v>
      </c>
      <c r="C289" s="8" t="s">
        <v>1089</v>
      </c>
      <c r="D289" s="8" t="s">
        <v>887</v>
      </c>
      <c r="E289" s="8">
        <v>4348</v>
      </c>
      <c r="F289" s="6" t="s">
        <v>649</v>
      </c>
      <c r="G289" s="6" t="s">
        <v>330</v>
      </c>
      <c r="I289" s="6" t="s">
        <v>1331</v>
      </c>
      <c r="J289" s="6" t="s">
        <v>1332</v>
      </c>
      <c r="O289" s="98" t="str">
        <f t="shared" si="304"/>
        <v>PS138_193-1-CTD-4348-16S</v>
      </c>
      <c r="P289" s="4" t="s">
        <v>552</v>
      </c>
      <c r="R289" s="21" t="s">
        <v>1519</v>
      </c>
      <c r="S289" s="74">
        <v>3.08</v>
      </c>
      <c r="T289" s="4">
        <f>S289/$AD$2</f>
        <v>0.61599999999999999</v>
      </c>
      <c r="U289" s="4">
        <f>$AH$2-V289</f>
        <v>0</v>
      </c>
      <c r="V289" s="4">
        <f>IF(T289&gt;=1,$AH$2/T289,$AH$2)</f>
        <v>10</v>
      </c>
      <c r="X289" s="87" t="s">
        <v>1367</v>
      </c>
      <c r="Y289" s="87">
        <v>7</v>
      </c>
      <c r="Z289" s="21" t="s">
        <v>1519</v>
      </c>
      <c r="AA289" s="74">
        <v>3.08</v>
      </c>
      <c r="AB289" s="21">
        <f>IF(T289&gt;1,(T289-1)*$AF$2,0)</f>
        <v>0</v>
      </c>
      <c r="AC289" s="4">
        <f t="shared" ref="AC289" si="376">AB289+$AF$2</f>
        <v>5</v>
      </c>
      <c r="AK289" s="87" t="s">
        <v>1367</v>
      </c>
      <c r="AL289" s="87">
        <v>7</v>
      </c>
      <c r="AM289" s="21" t="s">
        <v>1519</v>
      </c>
      <c r="AN289" s="89">
        <v>83</v>
      </c>
      <c r="AO289" s="93">
        <f t="shared" si="370"/>
        <v>199.6151996151996</v>
      </c>
      <c r="AP289">
        <f t="shared" ref="AP289" si="377">(AO289/$AV$2)</f>
        <v>49.9037999037999</v>
      </c>
      <c r="AR289" s="87" t="s">
        <v>1367</v>
      </c>
      <c r="AS289" s="87">
        <v>7</v>
      </c>
      <c r="AT289" s="21" t="s">
        <v>1519</v>
      </c>
      <c r="AU289" s="95">
        <f t="shared" ref="AU289" si="378">IF(AP289&gt;1,(AP289-1)*$AX$2,0)</f>
        <v>489.03799903799899</v>
      </c>
      <c r="AZ289" s="6" t="s">
        <v>1866</v>
      </c>
      <c r="BA289" s="21" t="s">
        <v>1519</v>
      </c>
    </row>
    <row r="290" spans="1:53" ht="14.2" customHeight="1" x14ac:dyDescent="0.45">
      <c r="A290" s="7" t="s">
        <v>766</v>
      </c>
      <c r="B290" s="5">
        <v>45183</v>
      </c>
      <c r="C290" s="8" t="s">
        <v>1089</v>
      </c>
      <c r="D290" s="8" t="s">
        <v>887</v>
      </c>
      <c r="E290" s="6" t="s">
        <v>331</v>
      </c>
      <c r="F290" s="6" t="s">
        <v>649</v>
      </c>
      <c r="H290" s="8">
        <v>5</v>
      </c>
      <c r="I290" s="6" t="s">
        <v>1331</v>
      </c>
      <c r="J290" s="6" t="s">
        <v>1332</v>
      </c>
      <c r="P290" s="4" t="s">
        <v>1272</v>
      </c>
      <c r="S290" s="74"/>
      <c r="AA290" s="74"/>
      <c r="AK290" s="86"/>
      <c r="AL290" s="86"/>
      <c r="AM290" s="21"/>
      <c r="AR290" s="86"/>
      <c r="AS290" s="86"/>
      <c r="AT290" s="21"/>
      <c r="BA290" s="21"/>
    </row>
    <row r="291" spans="1:53" ht="14.2" customHeight="1" x14ac:dyDescent="0.5">
      <c r="A291" s="7" t="s">
        <v>767</v>
      </c>
      <c r="B291" s="5">
        <v>45183</v>
      </c>
      <c r="C291" s="8" t="s">
        <v>1089</v>
      </c>
      <c r="D291" s="8" t="s">
        <v>887</v>
      </c>
      <c r="E291" s="6" t="s">
        <v>331</v>
      </c>
      <c r="F291" s="6" t="s">
        <v>649</v>
      </c>
      <c r="H291" s="8">
        <v>5</v>
      </c>
      <c r="I291" s="6" t="s">
        <v>1331</v>
      </c>
      <c r="J291" s="6" t="s">
        <v>1332</v>
      </c>
      <c r="O291" s="98" t="str">
        <f t="shared" si="304"/>
        <v>PS138_193-1-CTD-3000-16S</v>
      </c>
      <c r="P291" s="4" t="s">
        <v>552</v>
      </c>
      <c r="R291" s="21" t="s">
        <v>1520</v>
      </c>
      <c r="S291" s="74">
        <v>0.52</v>
      </c>
      <c r="T291" s="4">
        <f>S291/$AD$2</f>
        <v>0.10400000000000001</v>
      </c>
      <c r="U291" s="4">
        <f>$AH$2-V291</f>
        <v>0</v>
      </c>
      <c r="V291" s="4">
        <f>IF(T291&gt;=1,$AH$2/T291,$AH$2)</f>
        <v>10</v>
      </c>
      <c r="X291" s="86" t="s">
        <v>1368</v>
      </c>
      <c r="Y291" s="87">
        <v>7</v>
      </c>
      <c r="Z291" s="21" t="s">
        <v>1520</v>
      </c>
      <c r="AA291" s="74">
        <v>0.52</v>
      </c>
      <c r="AB291" s="21">
        <f>IF(T291&gt;1,(T291-1)*$AF$2,0)</f>
        <v>0</v>
      </c>
      <c r="AC291" s="4">
        <f t="shared" ref="AC291" si="379">AB291+$AF$2</f>
        <v>5</v>
      </c>
      <c r="AK291" s="86" t="s">
        <v>1368</v>
      </c>
      <c r="AL291" s="87">
        <v>7</v>
      </c>
      <c r="AM291" s="21" t="s">
        <v>1520</v>
      </c>
      <c r="AN291" s="89">
        <v>64</v>
      </c>
      <c r="AO291" s="93">
        <f t="shared" si="370"/>
        <v>153.92015392015392</v>
      </c>
      <c r="AP291">
        <f t="shared" ref="AP291" si="380">(AO291/$AV$2)</f>
        <v>38.48003848003848</v>
      </c>
      <c r="AR291" s="86" t="s">
        <v>1368</v>
      </c>
      <c r="AS291" s="87">
        <v>7</v>
      </c>
      <c r="AT291" s="21" t="s">
        <v>1520</v>
      </c>
      <c r="AU291" s="95">
        <f t="shared" ref="AU291" si="381">IF(AP291&gt;1,(AP291-1)*$AX$2,0)</f>
        <v>374.80038480038479</v>
      </c>
      <c r="AZ291" s="6" t="s">
        <v>1867</v>
      </c>
      <c r="BA291" s="21" t="s">
        <v>1520</v>
      </c>
    </row>
    <row r="292" spans="1:53" ht="14.2" customHeight="1" x14ac:dyDescent="0.45">
      <c r="A292" s="7" t="s">
        <v>768</v>
      </c>
      <c r="B292" s="5">
        <v>45183</v>
      </c>
      <c r="C292" s="8" t="s">
        <v>1089</v>
      </c>
      <c r="D292" s="8" t="s">
        <v>887</v>
      </c>
      <c r="E292" s="6" t="s">
        <v>338</v>
      </c>
      <c r="F292" s="6" t="s">
        <v>649</v>
      </c>
      <c r="H292" s="8">
        <v>5</v>
      </c>
      <c r="I292" s="6" t="s">
        <v>1331</v>
      </c>
      <c r="J292" s="6" t="s">
        <v>1332</v>
      </c>
      <c r="P292" s="4" t="s">
        <v>1272</v>
      </c>
      <c r="S292" s="74"/>
      <c r="AA292" s="74"/>
      <c r="AK292" s="86"/>
      <c r="AL292" s="86"/>
      <c r="AM292" s="21"/>
      <c r="AR292" s="86"/>
      <c r="AS292" s="86"/>
      <c r="AT292" s="21"/>
      <c r="BA292" s="21"/>
    </row>
    <row r="293" spans="1:53" ht="14.2" customHeight="1" x14ac:dyDescent="0.5">
      <c r="A293" s="7" t="s">
        <v>769</v>
      </c>
      <c r="B293" s="5">
        <v>45183</v>
      </c>
      <c r="C293" s="8" t="s">
        <v>1089</v>
      </c>
      <c r="D293" s="8" t="s">
        <v>887</v>
      </c>
      <c r="E293" s="6" t="s">
        <v>338</v>
      </c>
      <c r="F293" s="6" t="s">
        <v>649</v>
      </c>
      <c r="H293" s="8">
        <v>5</v>
      </c>
      <c r="I293" s="6" t="s">
        <v>1331</v>
      </c>
      <c r="J293" s="6" t="s">
        <v>1332</v>
      </c>
      <c r="O293" s="98" t="str">
        <f t="shared" si="304"/>
        <v>PS138_193-1-CTD-2000-16S</v>
      </c>
      <c r="P293" s="4" t="s">
        <v>552</v>
      </c>
      <c r="R293" s="21" t="s">
        <v>1521</v>
      </c>
      <c r="S293" s="74">
        <v>0.33800000000000002</v>
      </c>
      <c r="T293" s="4">
        <f>S293/$AD$2</f>
        <v>6.7600000000000007E-2</v>
      </c>
      <c r="U293" s="4">
        <f>$AH$2-V293</f>
        <v>0</v>
      </c>
      <c r="V293" s="4">
        <f>IF(T293&gt;=1,$AH$2/T293,$AH$2)</f>
        <v>10</v>
      </c>
      <c r="X293" s="86" t="s">
        <v>1369</v>
      </c>
      <c r="Y293" s="87">
        <v>7</v>
      </c>
      <c r="Z293" s="21" t="s">
        <v>1521</v>
      </c>
      <c r="AA293" s="74">
        <v>0.33800000000000002</v>
      </c>
      <c r="AB293" s="21">
        <f>IF(T293&gt;1,(T293-1)*$AF$2,0)</f>
        <v>0</v>
      </c>
      <c r="AC293" s="4">
        <f t="shared" ref="AC293" si="382">AB293+$AF$2</f>
        <v>5</v>
      </c>
      <c r="AK293" s="86" t="s">
        <v>1369</v>
      </c>
      <c r="AL293" s="87">
        <v>7</v>
      </c>
      <c r="AM293" s="21" t="s">
        <v>1521</v>
      </c>
      <c r="AN293" s="89">
        <v>56</v>
      </c>
      <c r="AO293" s="93">
        <f t="shared" ref="AO293" si="383">(AN293/(660*630))*10^6</f>
        <v>134.68013468013467</v>
      </c>
      <c r="AP293">
        <f t="shared" ref="AP293" si="384">(AO293/$AV$2)</f>
        <v>33.670033670033668</v>
      </c>
      <c r="AR293" s="86" t="s">
        <v>1369</v>
      </c>
      <c r="AS293" s="87">
        <v>7</v>
      </c>
      <c r="AT293" s="21" t="s">
        <v>1521</v>
      </c>
      <c r="AU293" s="95">
        <f t="shared" ref="AU293" si="385">IF(AP293&gt;1,(AP293-1)*$AX$2,0)</f>
        <v>326.70033670033666</v>
      </c>
      <c r="AZ293" s="6" t="s">
        <v>1868</v>
      </c>
      <c r="BA293" s="21" t="s">
        <v>1521</v>
      </c>
    </row>
    <row r="294" spans="1:53" ht="14.2" customHeight="1" x14ac:dyDescent="0.45">
      <c r="A294" s="7" t="s">
        <v>770</v>
      </c>
      <c r="B294" s="5">
        <v>45183</v>
      </c>
      <c r="C294" s="8" t="s">
        <v>1089</v>
      </c>
      <c r="D294" s="8" t="s">
        <v>887</v>
      </c>
      <c r="E294" s="6" t="s">
        <v>332</v>
      </c>
      <c r="F294" s="6" t="s">
        <v>649</v>
      </c>
      <c r="H294" s="8">
        <v>5</v>
      </c>
      <c r="I294" s="6" t="s">
        <v>1331</v>
      </c>
      <c r="J294" s="6" t="s">
        <v>1332</v>
      </c>
      <c r="P294" s="4" t="s">
        <v>1272</v>
      </c>
      <c r="S294" s="74"/>
      <c r="AA294" s="74"/>
      <c r="AK294" s="86"/>
      <c r="AL294" s="86"/>
      <c r="AM294" s="21"/>
      <c r="AR294" s="86"/>
      <c r="AS294" s="86"/>
      <c r="AT294" s="21"/>
      <c r="BA294" s="21"/>
    </row>
    <row r="295" spans="1:53" ht="14.2" customHeight="1" x14ac:dyDescent="0.5">
      <c r="A295" s="7" t="s">
        <v>771</v>
      </c>
      <c r="B295" s="5">
        <v>45183</v>
      </c>
      <c r="C295" s="8" t="s">
        <v>1089</v>
      </c>
      <c r="D295" s="8" t="s">
        <v>887</v>
      </c>
      <c r="E295" s="6" t="s">
        <v>332</v>
      </c>
      <c r="F295" s="6" t="s">
        <v>649</v>
      </c>
      <c r="H295" s="8">
        <v>5</v>
      </c>
      <c r="I295" s="6" t="s">
        <v>1331</v>
      </c>
      <c r="J295" s="6" t="s">
        <v>1332</v>
      </c>
      <c r="O295" s="98" t="str">
        <f t="shared" si="304"/>
        <v>PS138_193-1-CTD-1500-16S</v>
      </c>
      <c r="P295" s="4" t="s">
        <v>552</v>
      </c>
      <c r="R295" s="21" t="s">
        <v>1522</v>
      </c>
      <c r="S295" s="74">
        <v>1.68</v>
      </c>
      <c r="T295" s="4">
        <f>S295/$AD$2</f>
        <v>0.33599999999999997</v>
      </c>
      <c r="U295" s="4">
        <f>$AH$2-V295</f>
        <v>0</v>
      </c>
      <c r="V295" s="4">
        <f>IF(T295&gt;=1,$AH$2/T295,$AH$2)</f>
        <v>10</v>
      </c>
      <c r="X295" s="86" t="s">
        <v>1370</v>
      </c>
      <c r="Y295" s="87">
        <v>7</v>
      </c>
      <c r="Z295" s="21" t="s">
        <v>1522</v>
      </c>
      <c r="AA295" s="74">
        <v>1.68</v>
      </c>
      <c r="AB295" s="21">
        <f>IF(T295&gt;1,(T295-1)*$AF$2,0)</f>
        <v>0</v>
      </c>
      <c r="AC295" s="4">
        <f t="shared" ref="AC295" si="386">AB295+$AF$2</f>
        <v>5</v>
      </c>
      <c r="AK295" s="86" t="s">
        <v>1370</v>
      </c>
      <c r="AL295" s="87">
        <v>7</v>
      </c>
      <c r="AM295" s="21" t="s">
        <v>1522</v>
      </c>
      <c r="AN295" s="89">
        <v>90</v>
      </c>
      <c r="AO295" s="93">
        <f t="shared" ref="AO295" si="387">(AN295/(660*630))*10^6</f>
        <v>216.45021645021646</v>
      </c>
      <c r="AP295">
        <f t="shared" ref="AP295" si="388">(AO295/$AV$2)</f>
        <v>54.112554112554115</v>
      </c>
      <c r="AR295" s="86" t="s">
        <v>1370</v>
      </c>
      <c r="AS295" s="87">
        <v>7</v>
      </c>
      <c r="AT295" s="21" t="s">
        <v>1522</v>
      </c>
      <c r="AU295" s="95">
        <f t="shared" ref="AU295" si="389">IF(AP295&gt;1,(AP295-1)*$AX$2,0)</f>
        <v>531.12554112554119</v>
      </c>
      <c r="AZ295" s="6" t="s">
        <v>1869</v>
      </c>
      <c r="BA295" s="21" t="s">
        <v>1522</v>
      </c>
    </row>
    <row r="296" spans="1:53" ht="14.2" customHeight="1" x14ac:dyDescent="0.45">
      <c r="A296" s="7" t="s">
        <v>772</v>
      </c>
      <c r="B296" s="5">
        <v>45183</v>
      </c>
      <c r="C296" s="8" t="s">
        <v>1089</v>
      </c>
      <c r="D296" s="8" t="s">
        <v>887</v>
      </c>
      <c r="E296" s="6" t="s">
        <v>210</v>
      </c>
      <c r="F296" s="6" t="s">
        <v>649</v>
      </c>
      <c r="H296" s="8">
        <v>5</v>
      </c>
      <c r="I296" s="6" t="s">
        <v>1331</v>
      </c>
      <c r="J296" s="6" t="s">
        <v>1332</v>
      </c>
      <c r="P296" s="4" t="s">
        <v>1272</v>
      </c>
      <c r="S296" s="74"/>
      <c r="AA296" s="74"/>
      <c r="AK296" s="86"/>
      <c r="AL296" s="86"/>
      <c r="AM296" s="21"/>
      <c r="AR296" s="86"/>
      <c r="AS296" s="86"/>
      <c r="AT296" s="21"/>
      <c r="BA296" s="21"/>
    </row>
    <row r="297" spans="1:53" ht="14.2" customHeight="1" x14ac:dyDescent="0.5">
      <c r="A297" s="7" t="s">
        <v>773</v>
      </c>
      <c r="B297" s="5">
        <v>45183</v>
      </c>
      <c r="C297" s="8" t="s">
        <v>1089</v>
      </c>
      <c r="D297" s="8" t="s">
        <v>887</v>
      </c>
      <c r="E297" s="6" t="s">
        <v>210</v>
      </c>
      <c r="F297" s="6" t="s">
        <v>649</v>
      </c>
      <c r="H297" s="8">
        <v>5</v>
      </c>
      <c r="I297" s="6" t="s">
        <v>1331</v>
      </c>
      <c r="J297" s="6" t="s">
        <v>1332</v>
      </c>
      <c r="O297" s="98" t="str">
        <f t="shared" si="304"/>
        <v>PS138_193-1-CTD-1000-16S</v>
      </c>
      <c r="P297" s="4" t="s">
        <v>552</v>
      </c>
      <c r="R297" s="21" t="s">
        <v>1523</v>
      </c>
      <c r="S297" s="74">
        <v>3.95</v>
      </c>
      <c r="T297" s="4">
        <f>S297/$AD$2</f>
        <v>0.79</v>
      </c>
      <c r="U297" s="4">
        <f>$AH$2-V297</f>
        <v>0</v>
      </c>
      <c r="V297" s="4">
        <f>IF(T297&gt;=1,$AH$2/T297,$AH$2)</f>
        <v>10</v>
      </c>
      <c r="X297" s="86" t="s">
        <v>1138</v>
      </c>
      <c r="Y297" s="87">
        <v>7</v>
      </c>
      <c r="Z297" s="21" t="s">
        <v>1523</v>
      </c>
      <c r="AA297" s="74">
        <v>3.95</v>
      </c>
      <c r="AB297" s="21">
        <f>IF(T297&gt;1,(T297-1)*$AF$2,0)</f>
        <v>0</v>
      </c>
      <c r="AC297" s="4">
        <f t="shared" ref="AC297" si="390">AB297+$AF$2</f>
        <v>5</v>
      </c>
      <c r="AK297" s="86" t="s">
        <v>1138</v>
      </c>
      <c r="AL297" s="87">
        <v>7</v>
      </c>
      <c r="AM297" s="21" t="s">
        <v>1523</v>
      </c>
      <c r="AN297" s="89">
        <v>78</v>
      </c>
      <c r="AO297" s="93">
        <f t="shared" ref="AO297" si="391">(AN297/(660*630))*10^6</f>
        <v>187.59018759018758</v>
      </c>
      <c r="AP297">
        <f t="shared" ref="AP297" si="392">(AO297/$AV$2)</f>
        <v>46.897546897546896</v>
      </c>
      <c r="AR297" s="86" t="s">
        <v>1138</v>
      </c>
      <c r="AS297" s="87">
        <v>7</v>
      </c>
      <c r="AT297" s="21" t="s">
        <v>1523</v>
      </c>
      <c r="AU297" s="95">
        <f t="shared" ref="AU297" si="393">IF(AP297&gt;1,(AP297-1)*$AX$2,0)</f>
        <v>458.97546897546897</v>
      </c>
      <c r="AZ297" s="6" t="s">
        <v>1870</v>
      </c>
      <c r="BA297" s="21" t="s">
        <v>1523</v>
      </c>
    </row>
    <row r="298" spans="1:53" ht="14.2" customHeight="1" x14ac:dyDescent="0.45">
      <c r="A298" s="7" t="s">
        <v>774</v>
      </c>
      <c r="B298" s="5">
        <v>45183</v>
      </c>
      <c r="C298" s="8" t="s">
        <v>1089</v>
      </c>
      <c r="D298" s="8" t="s">
        <v>887</v>
      </c>
      <c r="E298" s="6" t="s">
        <v>201</v>
      </c>
      <c r="F298" s="6" t="s">
        <v>649</v>
      </c>
      <c r="H298" s="8">
        <v>5</v>
      </c>
      <c r="I298" s="6" t="s">
        <v>1331</v>
      </c>
      <c r="J298" s="6" t="s">
        <v>1332</v>
      </c>
      <c r="P298" s="4" t="s">
        <v>1272</v>
      </c>
      <c r="S298" s="74"/>
      <c r="AA298" s="74"/>
      <c r="AK298" s="86"/>
      <c r="AL298" s="86"/>
      <c r="AM298" s="21"/>
      <c r="AR298" s="86"/>
      <c r="AS298" s="86"/>
      <c r="AT298" s="21"/>
      <c r="BA298" s="21"/>
    </row>
    <row r="299" spans="1:53" ht="14.2" customHeight="1" x14ac:dyDescent="0.5">
      <c r="A299" s="7" t="s">
        <v>775</v>
      </c>
      <c r="B299" s="5">
        <v>45183</v>
      </c>
      <c r="C299" s="8" t="s">
        <v>1089</v>
      </c>
      <c r="D299" s="8" t="s">
        <v>887</v>
      </c>
      <c r="E299" s="6" t="s">
        <v>201</v>
      </c>
      <c r="F299" s="6" t="s">
        <v>649</v>
      </c>
      <c r="H299" s="8">
        <v>5</v>
      </c>
      <c r="I299" s="6" t="s">
        <v>1331</v>
      </c>
      <c r="J299" s="6" t="s">
        <v>1332</v>
      </c>
      <c r="O299" s="98" t="str">
        <f t="shared" si="304"/>
        <v>PS138_193-1-CTD-500-16S</v>
      </c>
      <c r="P299" s="4" t="s">
        <v>552</v>
      </c>
      <c r="R299" s="21" t="s">
        <v>1524</v>
      </c>
      <c r="S299" s="74">
        <v>6.1</v>
      </c>
      <c r="T299" s="4">
        <f>S299/$AD$2</f>
        <v>1.22</v>
      </c>
      <c r="U299" s="4">
        <f>$AH$2-V299</f>
        <v>1.8032786885245908</v>
      </c>
      <c r="V299" s="4">
        <f>IF(T299&gt;=1,$AH$2/T299,$AH$2)</f>
        <v>8.1967213114754092</v>
      </c>
      <c r="X299" s="86" t="s">
        <v>1371</v>
      </c>
      <c r="Y299" s="87">
        <v>7</v>
      </c>
      <c r="Z299" s="21" t="s">
        <v>1524</v>
      </c>
      <c r="AA299" s="74">
        <v>6.1</v>
      </c>
      <c r="AB299" s="21">
        <f>IF(T299&gt;1,(T299-1)*$AF$2,0)</f>
        <v>1.0999999999999999</v>
      </c>
      <c r="AC299" s="4">
        <f t="shared" ref="AC299" si="394">AB299+$AF$2</f>
        <v>6.1</v>
      </c>
      <c r="AK299" s="86" t="s">
        <v>1371</v>
      </c>
      <c r="AL299" s="87">
        <v>7</v>
      </c>
      <c r="AM299" s="21" t="s">
        <v>1524</v>
      </c>
      <c r="AN299" s="89">
        <v>66</v>
      </c>
      <c r="AO299" s="93">
        <f t="shared" ref="AO299" si="395">(AN299/(660*630))*10^6</f>
        <v>158.73015873015873</v>
      </c>
      <c r="AP299">
        <f t="shared" ref="AP299" si="396">(AO299/$AV$2)</f>
        <v>39.682539682539684</v>
      </c>
      <c r="AR299" s="86" t="s">
        <v>1371</v>
      </c>
      <c r="AS299" s="87">
        <v>7</v>
      </c>
      <c r="AT299" s="21" t="s">
        <v>1524</v>
      </c>
      <c r="AU299" s="95">
        <f t="shared" ref="AU299" si="397">IF(AP299&gt;1,(AP299-1)*$AX$2,0)</f>
        <v>386.82539682539687</v>
      </c>
      <c r="AZ299" s="6" t="s">
        <v>1871</v>
      </c>
      <c r="BA299" s="21" t="s">
        <v>1524</v>
      </c>
    </row>
    <row r="300" spans="1:53" ht="14.2" customHeight="1" x14ac:dyDescent="0.45">
      <c r="A300" s="7" t="s">
        <v>776</v>
      </c>
      <c r="B300" s="5">
        <v>45184</v>
      </c>
      <c r="C300" s="8" t="s">
        <v>888</v>
      </c>
      <c r="D300" s="6" t="s">
        <v>898</v>
      </c>
      <c r="E300" s="6" t="s">
        <v>201</v>
      </c>
      <c r="F300" s="6" t="s">
        <v>649</v>
      </c>
      <c r="I300" s="6" t="s">
        <v>1333</v>
      </c>
      <c r="J300" s="6" t="s">
        <v>1334</v>
      </c>
      <c r="P300" s="4" t="s">
        <v>1272</v>
      </c>
      <c r="S300" s="74"/>
      <c r="AA300" s="74"/>
      <c r="AK300" s="86"/>
      <c r="AL300" s="86"/>
      <c r="AM300" s="21"/>
      <c r="AR300" s="86"/>
      <c r="AS300" s="86"/>
      <c r="AT300" s="21"/>
      <c r="BA300" s="21"/>
    </row>
    <row r="301" spans="1:53" ht="14.2" customHeight="1" x14ac:dyDescent="0.5">
      <c r="A301" s="7" t="s">
        <v>777</v>
      </c>
      <c r="B301" s="5">
        <v>45184</v>
      </c>
      <c r="C301" s="8" t="s">
        <v>888</v>
      </c>
      <c r="D301" s="6" t="s">
        <v>898</v>
      </c>
      <c r="E301" s="6" t="s">
        <v>201</v>
      </c>
      <c r="F301" s="6" t="s">
        <v>649</v>
      </c>
      <c r="I301" s="6" t="s">
        <v>1333</v>
      </c>
      <c r="J301" s="6" t="s">
        <v>1334</v>
      </c>
      <c r="O301" s="98" t="str">
        <f t="shared" si="304"/>
        <v>PS138_195-1-CTD-500-16S</v>
      </c>
      <c r="P301" s="4" t="s">
        <v>552</v>
      </c>
      <c r="R301" s="21" t="s">
        <v>1525</v>
      </c>
      <c r="S301" s="74">
        <v>5.9</v>
      </c>
      <c r="T301" s="4">
        <f>S301/$AD$2</f>
        <v>1.1800000000000002</v>
      </c>
      <c r="U301" s="4">
        <f>$AH$2-V301</f>
        <v>1.5254237288135606</v>
      </c>
      <c r="V301" s="4">
        <f>IF(T301&gt;=1,$AH$2/T301,$AH$2)</f>
        <v>8.4745762711864394</v>
      </c>
      <c r="X301" s="86" t="s">
        <v>1372</v>
      </c>
      <c r="Y301" s="87">
        <v>7</v>
      </c>
      <c r="Z301" s="21" t="s">
        <v>1525</v>
      </c>
      <c r="AA301" s="74">
        <v>5.9</v>
      </c>
      <c r="AB301" s="21">
        <f>IF(T301&gt;1,(T301-1)*$AF$2,0)</f>
        <v>0.9000000000000008</v>
      </c>
      <c r="AC301" s="4">
        <f t="shared" ref="AC301" si="398">AB301+$AF$2</f>
        <v>5.9</v>
      </c>
      <c r="AK301" s="86" t="s">
        <v>1372</v>
      </c>
      <c r="AL301" s="87">
        <v>7</v>
      </c>
      <c r="AM301" s="21" t="s">
        <v>1525</v>
      </c>
      <c r="AN301" s="89">
        <v>78</v>
      </c>
      <c r="AO301" s="93">
        <f t="shared" ref="AO301" si="399">(AN301/(660*630))*10^6</f>
        <v>187.59018759018758</v>
      </c>
      <c r="AP301">
        <f t="shared" ref="AP301" si="400">(AO301/$AV$2)</f>
        <v>46.897546897546896</v>
      </c>
      <c r="AR301" s="86" t="s">
        <v>1372</v>
      </c>
      <c r="AS301" s="87">
        <v>7</v>
      </c>
      <c r="AT301" s="21" t="s">
        <v>1525</v>
      </c>
      <c r="AU301" s="95">
        <f t="shared" ref="AU301" si="401">IF(AP301&gt;1,(AP301-1)*$AX$2,0)</f>
        <v>458.97546897546897</v>
      </c>
      <c r="AZ301" s="6" t="s">
        <v>1872</v>
      </c>
      <c r="BA301" s="21" t="s">
        <v>1525</v>
      </c>
    </row>
    <row r="302" spans="1:53" ht="14.2" customHeight="1" x14ac:dyDescent="0.45">
      <c r="A302" s="7" t="s">
        <v>778</v>
      </c>
      <c r="B302" s="5">
        <v>45184</v>
      </c>
      <c r="C302" s="8" t="s">
        <v>888</v>
      </c>
      <c r="D302" s="6" t="s">
        <v>898</v>
      </c>
      <c r="E302" s="6" t="s">
        <v>333</v>
      </c>
      <c r="F302" s="6" t="s">
        <v>649</v>
      </c>
      <c r="I302" s="6" t="s">
        <v>1333</v>
      </c>
      <c r="J302" s="6" t="s">
        <v>1334</v>
      </c>
      <c r="P302" s="4" t="s">
        <v>1272</v>
      </c>
      <c r="S302" s="74"/>
      <c r="AA302" s="74"/>
      <c r="AK302" s="86"/>
      <c r="AL302" s="86"/>
      <c r="AM302" s="21"/>
      <c r="AR302" s="86"/>
      <c r="AS302" s="86"/>
      <c r="AT302" s="21"/>
      <c r="BA302" s="21"/>
    </row>
    <row r="303" spans="1:53" ht="14.2" customHeight="1" x14ac:dyDescent="0.5">
      <c r="A303" s="7" t="s">
        <v>779</v>
      </c>
      <c r="B303" s="5">
        <v>45184</v>
      </c>
      <c r="C303" s="8" t="s">
        <v>888</v>
      </c>
      <c r="D303" s="6" t="s">
        <v>898</v>
      </c>
      <c r="E303" s="6" t="s">
        <v>333</v>
      </c>
      <c r="F303" s="6" t="s">
        <v>649</v>
      </c>
      <c r="I303" s="6" t="s">
        <v>1333</v>
      </c>
      <c r="J303" s="6" t="s">
        <v>1334</v>
      </c>
      <c r="O303" s="98" t="str">
        <f t="shared" si="304"/>
        <v>PS138_195-1-CTD-200-16S</v>
      </c>
      <c r="P303" s="4" t="s">
        <v>552</v>
      </c>
      <c r="R303" s="21" t="s">
        <v>1526</v>
      </c>
      <c r="S303" s="74">
        <v>5.2</v>
      </c>
      <c r="T303" s="4">
        <f>S303/$AD$2</f>
        <v>1.04</v>
      </c>
      <c r="U303" s="4">
        <f>$AH$2-V303</f>
        <v>0.38461538461538503</v>
      </c>
      <c r="V303" s="4">
        <f>IF(T303&gt;=1,$AH$2/T303,$AH$2)</f>
        <v>9.615384615384615</v>
      </c>
      <c r="X303" s="86" t="s">
        <v>1373</v>
      </c>
      <c r="Y303" s="87">
        <v>7</v>
      </c>
      <c r="Z303" s="21" t="s">
        <v>1526</v>
      </c>
      <c r="AA303" s="74">
        <v>5.2</v>
      </c>
      <c r="AB303" s="21">
        <f>IF(T303&gt;1,(T303-1)*$AF$2,0)</f>
        <v>0.20000000000000018</v>
      </c>
      <c r="AC303" s="4">
        <f t="shared" ref="AC303" si="402">AB303+$AF$2</f>
        <v>5.2</v>
      </c>
      <c r="AK303" s="86" t="s">
        <v>1373</v>
      </c>
      <c r="AL303" s="87">
        <v>7</v>
      </c>
      <c r="AM303" s="21" t="s">
        <v>1526</v>
      </c>
      <c r="AN303" s="89">
        <v>83</v>
      </c>
      <c r="AO303" s="93">
        <f t="shared" ref="AO303" si="403">(AN303/(660*630))*10^6</f>
        <v>199.6151996151996</v>
      </c>
      <c r="AP303">
        <f t="shared" ref="AP303" si="404">(AO303/$AV$2)</f>
        <v>49.9037999037999</v>
      </c>
      <c r="AR303" s="86" t="s">
        <v>1373</v>
      </c>
      <c r="AS303" s="87">
        <v>7</v>
      </c>
      <c r="AT303" s="21" t="s">
        <v>1526</v>
      </c>
      <c r="AU303" s="95">
        <f t="shared" ref="AU303" si="405">IF(AP303&gt;1,(AP303-1)*$AX$2,0)</f>
        <v>489.03799903799899</v>
      </c>
      <c r="AZ303" s="6" t="s">
        <v>1873</v>
      </c>
      <c r="BA303" s="21" t="s">
        <v>1526</v>
      </c>
    </row>
    <row r="304" spans="1:53" ht="14.2" customHeight="1" x14ac:dyDescent="0.45">
      <c r="A304" s="7" t="s">
        <v>780</v>
      </c>
      <c r="B304" s="5">
        <v>45184</v>
      </c>
      <c r="C304" s="8" t="s">
        <v>888</v>
      </c>
      <c r="D304" s="6" t="s">
        <v>898</v>
      </c>
      <c r="E304" s="6" t="s">
        <v>211</v>
      </c>
      <c r="F304" s="6" t="s">
        <v>649</v>
      </c>
      <c r="I304" s="6" t="s">
        <v>1333</v>
      </c>
      <c r="J304" s="6" t="s">
        <v>1334</v>
      </c>
      <c r="P304" s="4" t="s">
        <v>1272</v>
      </c>
      <c r="S304" s="74"/>
      <c r="AA304" s="74"/>
      <c r="AK304" s="86"/>
      <c r="AL304" s="86"/>
      <c r="AM304" s="21"/>
      <c r="AR304" s="86"/>
      <c r="AS304" s="86"/>
      <c r="AT304" s="21"/>
      <c r="BA304" s="21"/>
    </row>
    <row r="305" spans="1:53" ht="14.2" customHeight="1" x14ac:dyDescent="0.5">
      <c r="A305" s="7" t="s">
        <v>781</v>
      </c>
      <c r="B305" s="5">
        <v>45184</v>
      </c>
      <c r="C305" s="8" t="s">
        <v>888</v>
      </c>
      <c r="D305" s="6" t="s">
        <v>898</v>
      </c>
      <c r="E305" s="6" t="s">
        <v>211</v>
      </c>
      <c r="F305" s="6" t="s">
        <v>649</v>
      </c>
      <c r="I305" s="6" t="s">
        <v>1333</v>
      </c>
      <c r="J305" s="6" t="s">
        <v>1334</v>
      </c>
      <c r="O305" s="98" t="str">
        <f t="shared" si="304"/>
        <v>PS138_195-1-CTD-100-16S</v>
      </c>
      <c r="P305" s="4" t="s">
        <v>552</v>
      </c>
      <c r="R305" s="21" t="s">
        <v>1527</v>
      </c>
      <c r="S305" s="74">
        <v>9.1999999999999993</v>
      </c>
      <c r="T305" s="4">
        <f>S305/$AD$2</f>
        <v>1.8399999999999999</v>
      </c>
      <c r="U305" s="4">
        <f>$AH$2-V305</f>
        <v>4.5652173913043477</v>
      </c>
      <c r="V305" s="4">
        <f>IF(T305&gt;=1,$AH$2/T305,$AH$2)</f>
        <v>5.4347826086956523</v>
      </c>
      <c r="X305" s="87" t="s">
        <v>1367</v>
      </c>
      <c r="Y305" s="86">
        <v>8</v>
      </c>
      <c r="Z305" s="21" t="s">
        <v>1527</v>
      </c>
      <c r="AA305" s="74">
        <v>9.1999999999999993</v>
      </c>
      <c r="AB305" s="21">
        <f>IF(T305&gt;1,(T305-1)*$AF$2,0)</f>
        <v>4.1999999999999993</v>
      </c>
      <c r="AC305" s="4">
        <f t="shared" ref="AC305" si="406">AB305+$AF$2</f>
        <v>9.1999999999999993</v>
      </c>
      <c r="AK305" s="87" t="s">
        <v>1367</v>
      </c>
      <c r="AL305" s="86">
        <v>8</v>
      </c>
      <c r="AM305" s="21" t="s">
        <v>1527</v>
      </c>
      <c r="AN305" s="89">
        <v>50</v>
      </c>
      <c r="AO305" s="93">
        <f t="shared" ref="AO305" si="407">(AN305/(660*630))*10^6</f>
        <v>120.25012025012026</v>
      </c>
      <c r="AP305">
        <f t="shared" ref="AP305" si="408">(AO305/$AV$2)</f>
        <v>30.062530062530065</v>
      </c>
      <c r="AR305" s="87" t="s">
        <v>1367</v>
      </c>
      <c r="AS305" s="86">
        <v>8</v>
      </c>
      <c r="AT305" s="21" t="s">
        <v>1527</v>
      </c>
      <c r="AU305" s="95">
        <f t="shared" ref="AU305" si="409">IF(AP305&gt;1,(AP305-1)*$AX$2,0)</f>
        <v>290.62530062530067</v>
      </c>
      <c r="AZ305" s="6" t="s">
        <v>1874</v>
      </c>
      <c r="BA305" s="21" t="s">
        <v>1527</v>
      </c>
    </row>
    <row r="306" spans="1:53" ht="14.2" customHeight="1" x14ac:dyDescent="0.45">
      <c r="A306" s="7" t="s">
        <v>782</v>
      </c>
      <c r="B306" s="5">
        <v>45184</v>
      </c>
      <c r="C306" s="8" t="s">
        <v>888</v>
      </c>
      <c r="D306" s="6" t="s">
        <v>898</v>
      </c>
      <c r="E306" s="6" t="s">
        <v>213</v>
      </c>
      <c r="F306" s="6" t="s">
        <v>649</v>
      </c>
      <c r="I306" s="6" t="s">
        <v>1333</v>
      </c>
      <c r="J306" s="6" t="s">
        <v>1334</v>
      </c>
      <c r="P306" s="4" t="s">
        <v>1272</v>
      </c>
      <c r="S306" s="74"/>
      <c r="AA306" s="74"/>
      <c r="AK306" s="86"/>
      <c r="AL306" s="86"/>
      <c r="AM306" s="21"/>
      <c r="AR306" s="86"/>
      <c r="AS306" s="86"/>
      <c r="AT306" s="21"/>
      <c r="BA306" s="21"/>
    </row>
    <row r="307" spans="1:53" ht="14.2" customHeight="1" x14ac:dyDescent="0.45">
      <c r="A307" s="7" t="s">
        <v>783</v>
      </c>
      <c r="B307" s="5">
        <v>45184</v>
      </c>
      <c r="C307" s="8" t="s">
        <v>888</v>
      </c>
      <c r="D307" s="6" t="s">
        <v>898</v>
      </c>
      <c r="E307" s="6" t="s">
        <v>213</v>
      </c>
      <c r="F307" s="6" t="s">
        <v>649</v>
      </c>
      <c r="I307" s="6" t="s">
        <v>1333</v>
      </c>
      <c r="J307" s="6" t="s">
        <v>1334</v>
      </c>
      <c r="O307" s="98" t="str">
        <f t="shared" si="304"/>
        <v>PS138_195-1-CTD-50-16S</v>
      </c>
      <c r="P307" s="4" t="s">
        <v>552</v>
      </c>
      <c r="R307" s="21" t="s">
        <v>1528</v>
      </c>
      <c r="S307" s="74">
        <v>7.8</v>
      </c>
      <c r="T307" s="4">
        <f>S307/$AD$2</f>
        <v>1.56</v>
      </c>
      <c r="U307" s="4">
        <f>$AH$2-V307</f>
        <v>3.5897435897435903</v>
      </c>
      <c r="V307" s="4">
        <f>IF(T307&gt;=1,$AH$2/T307,$AH$2)</f>
        <v>6.4102564102564097</v>
      </c>
      <c r="X307" s="86" t="s">
        <v>1368</v>
      </c>
      <c r="Y307" s="86">
        <v>8</v>
      </c>
      <c r="Z307" s="21" t="s">
        <v>1528</v>
      </c>
      <c r="AA307" s="74">
        <v>7.8</v>
      </c>
      <c r="AB307" s="21">
        <f>IF(T307&gt;1,(T307-1)*$AF$2,0)</f>
        <v>2.8000000000000003</v>
      </c>
      <c r="AC307" s="4">
        <f t="shared" ref="AC307" si="410">AB307+$AF$2</f>
        <v>7.8000000000000007</v>
      </c>
      <c r="AK307" s="86" t="s">
        <v>1368</v>
      </c>
      <c r="AL307" s="86">
        <v>8</v>
      </c>
      <c r="AM307" s="21" t="s">
        <v>1528</v>
      </c>
      <c r="AN307" s="89">
        <v>55</v>
      </c>
      <c r="AO307" s="93">
        <f t="shared" ref="AO307" si="411">(AN307/(660*630))*10^6</f>
        <v>132.27513227513228</v>
      </c>
      <c r="AP307">
        <f t="shared" ref="AP307" si="412">(AO307/$AV$2)</f>
        <v>33.06878306878307</v>
      </c>
      <c r="AR307" s="86" t="s">
        <v>1368</v>
      </c>
      <c r="AS307" s="86">
        <v>8</v>
      </c>
      <c r="AT307" s="21" t="s">
        <v>1528</v>
      </c>
      <c r="AU307" s="95">
        <f t="shared" ref="AU307" si="413">IF(AP307&gt;1,(AP307-1)*$AX$2,0)</f>
        <v>320.68783068783068</v>
      </c>
      <c r="AZ307" s="6" t="s">
        <v>1875</v>
      </c>
      <c r="BA307" s="21" t="s">
        <v>1528</v>
      </c>
    </row>
    <row r="308" spans="1:53" ht="14.2" customHeight="1" x14ac:dyDescent="0.45">
      <c r="A308" s="7" t="s">
        <v>784</v>
      </c>
      <c r="B308" s="5">
        <v>45184</v>
      </c>
      <c r="C308" s="8" t="s">
        <v>888</v>
      </c>
      <c r="D308" s="6" t="s">
        <v>898</v>
      </c>
      <c r="E308" s="6" t="s">
        <v>886</v>
      </c>
      <c r="F308" s="6" t="s">
        <v>649</v>
      </c>
      <c r="I308" s="6" t="s">
        <v>1333</v>
      </c>
      <c r="J308" s="6" t="s">
        <v>1334</v>
      </c>
      <c r="P308" s="4" t="s">
        <v>1272</v>
      </c>
      <c r="S308" s="74"/>
      <c r="AA308" s="74"/>
      <c r="AK308" s="86"/>
      <c r="AL308" s="86"/>
      <c r="AM308" s="21"/>
      <c r="AR308" s="86"/>
      <c r="AS308" s="86"/>
      <c r="AT308" s="21"/>
      <c r="BA308" s="21"/>
    </row>
    <row r="309" spans="1:53" ht="14.2" customHeight="1" x14ac:dyDescent="0.45">
      <c r="A309" s="7" t="s">
        <v>785</v>
      </c>
      <c r="B309" s="5">
        <v>45184</v>
      </c>
      <c r="C309" s="8" t="s">
        <v>888</v>
      </c>
      <c r="D309" s="6" t="s">
        <v>898</v>
      </c>
      <c r="E309" s="6" t="s">
        <v>886</v>
      </c>
      <c r="F309" s="6" t="s">
        <v>649</v>
      </c>
      <c r="I309" s="6" t="s">
        <v>1333</v>
      </c>
      <c r="J309" s="6" t="s">
        <v>1334</v>
      </c>
      <c r="O309" s="98" t="str">
        <f t="shared" si="304"/>
        <v>PS138_195-1-CTD-chlmax-16S</v>
      </c>
      <c r="P309" s="4" t="s">
        <v>552</v>
      </c>
      <c r="R309" s="21" t="s">
        <v>1529</v>
      </c>
      <c r="S309" s="74">
        <v>26</v>
      </c>
      <c r="T309" s="4">
        <f>S309/$AD$2</f>
        <v>5.2</v>
      </c>
      <c r="U309" s="4">
        <f>$AH$2-V309</f>
        <v>8.0769230769230766</v>
      </c>
      <c r="V309" s="4">
        <f>IF(T309&gt;=1,$AH$2/T309,$AH$2)</f>
        <v>1.9230769230769229</v>
      </c>
      <c r="X309" s="86" t="s">
        <v>1369</v>
      </c>
      <c r="Y309" s="86">
        <v>8</v>
      </c>
      <c r="Z309" s="21" t="s">
        <v>1529</v>
      </c>
      <c r="AA309" s="74">
        <v>26</v>
      </c>
      <c r="AB309" s="21">
        <f>IF(T309&gt;1,(T309-1)*$AF$2,0)</f>
        <v>21</v>
      </c>
      <c r="AC309" s="4">
        <f t="shared" ref="AC309" si="414">AB309+$AF$2</f>
        <v>26</v>
      </c>
      <c r="AK309" s="86" t="s">
        <v>1369</v>
      </c>
      <c r="AL309" s="86">
        <v>8</v>
      </c>
      <c r="AM309" s="21" t="s">
        <v>1529</v>
      </c>
      <c r="AN309" s="89">
        <v>62</v>
      </c>
      <c r="AO309" s="93">
        <f t="shared" ref="AO309" si="415">(AN309/(660*630))*10^6</f>
        <v>149.11014911014911</v>
      </c>
      <c r="AP309">
        <f t="shared" ref="AP309" si="416">(AO309/$AV$2)</f>
        <v>37.277537277537277</v>
      </c>
      <c r="AR309" s="86" t="s">
        <v>1369</v>
      </c>
      <c r="AS309" s="86">
        <v>8</v>
      </c>
      <c r="AT309" s="21" t="s">
        <v>1529</v>
      </c>
      <c r="AU309" s="95">
        <f t="shared" ref="AU309" si="417">IF(AP309&gt;1,(AP309-1)*$AX$2,0)</f>
        <v>362.77537277537277</v>
      </c>
      <c r="AZ309" s="6" t="s">
        <v>1876</v>
      </c>
      <c r="BA309" s="21" t="s">
        <v>1529</v>
      </c>
    </row>
    <row r="310" spans="1:53" ht="14.2" customHeight="1" x14ac:dyDescent="0.45">
      <c r="A310" s="7" t="s">
        <v>786</v>
      </c>
      <c r="B310" s="5">
        <v>45184</v>
      </c>
      <c r="C310" s="8" t="s">
        <v>888</v>
      </c>
      <c r="D310" s="6" t="s">
        <v>898</v>
      </c>
      <c r="E310" s="6" t="s">
        <v>328</v>
      </c>
      <c r="F310" s="6" t="s">
        <v>649</v>
      </c>
      <c r="I310" s="6" t="s">
        <v>1333</v>
      </c>
      <c r="J310" s="6" t="s">
        <v>1334</v>
      </c>
      <c r="P310" s="4" t="s">
        <v>1272</v>
      </c>
      <c r="S310" s="74"/>
      <c r="AA310" s="74"/>
      <c r="AK310" s="86"/>
      <c r="AL310" s="86"/>
      <c r="AM310" s="21"/>
      <c r="AR310" s="86"/>
      <c r="AS310" s="86"/>
      <c r="AT310" s="21"/>
      <c r="BA310" s="21"/>
    </row>
    <row r="311" spans="1:53" ht="14.2" customHeight="1" x14ac:dyDescent="0.45">
      <c r="A311" s="7" t="s">
        <v>787</v>
      </c>
      <c r="B311" s="5">
        <v>45184</v>
      </c>
      <c r="C311" s="8" t="s">
        <v>888</v>
      </c>
      <c r="D311" s="6" t="s">
        <v>898</v>
      </c>
      <c r="E311" s="6" t="s">
        <v>328</v>
      </c>
      <c r="F311" s="6" t="s">
        <v>649</v>
      </c>
      <c r="I311" s="6" t="s">
        <v>1333</v>
      </c>
      <c r="J311" s="6" t="s">
        <v>1334</v>
      </c>
      <c r="O311" s="98" t="str">
        <f t="shared" si="304"/>
        <v>PS138_195-1-CTD-10-16S</v>
      </c>
      <c r="P311" s="4" t="s">
        <v>552</v>
      </c>
      <c r="R311" s="21" t="s">
        <v>1530</v>
      </c>
      <c r="S311" s="74">
        <v>16.2</v>
      </c>
      <c r="T311" s="4">
        <f>S311/$AD$2</f>
        <v>3.2399999999999998</v>
      </c>
      <c r="U311" s="4">
        <f>$AH$2-V311</f>
        <v>6.9135802469135799</v>
      </c>
      <c r="V311" s="4">
        <f>IF(T311&gt;=1,$AH$2/T311,$AH$2)</f>
        <v>3.0864197530864201</v>
      </c>
      <c r="X311" s="86" t="s">
        <v>1370</v>
      </c>
      <c r="Y311" s="86">
        <v>8</v>
      </c>
      <c r="Z311" s="21" t="s">
        <v>1530</v>
      </c>
      <c r="AA311" s="74">
        <v>16.2</v>
      </c>
      <c r="AB311" s="21">
        <f>IF(T311&gt;1,(T311-1)*$AF$2,0)</f>
        <v>11.2</v>
      </c>
      <c r="AC311" s="4">
        <f t="shared" ref="AC311" si="418">AB311+$AF$2</f>
        <v>16.2</v>
      </c>
      <c r="AK311" s="86" t="s">
        <v>1370</v>
      </c>
      <c r="AL311" s="86">
        <v>8</v>
      </c>
      <c r="AM311" s="21" t="s">
        <v>1530</v>
      </c>
      <c r="AN311" s="89">
        <v>61</v>
      </c>
      <c r="AO311" s="93">
        <f t="shared" ref="AO311" si="419">(AN311/(660*630))*10^6</f>
        <v>146.70514670514672</v>
      </c>
      <c r="AP311">
        <f t="shared" ref="AP311" si="420">(AO311/$AV$2)</f>
        <v>36.676286676286679</v>
      </c>
      <c r="AR311" s="86" t="s">
        <v>1370</v>
      </c>
      <c r="AS311" s="86">
        <v>8</v>
      </c>
      <c r="AT311" s="21" t="s">
        <v>1530</v>
      </c>
      <c r="AU311" s="95">
        <f t="shared" ref="AU311" si="421">IF(AP311&gt;1,(AP311-1)*$AX$2,0)</f>
        <v>356.76286676286679</v>
      </c>
      <c r="AZ311" s="6" t="s">
        <v>1877</v>
      </c>
      <c r="BA311" s="21" t="s">
        <v>1530</v>
      </c>
    </row>
    <row r="312" spans="1:53" ht="14.2" customHeight="1" x14ac:dyDescent="0.45">
      <c r="A312" s="7" t="s">
        <v>788</v>
      </c>
      <c r="B312" s="5">
        <v>45185</v>
      </c>
      <c r="C312" s="8" t="s">
        <v>1267</v>
      </c>
      <c r="D312" s="6" t="s">
        <v>899</v>
      </c>
      <c r="E312" s="8">
        <v>3520</v>
      </c>
      <c r="F312" s="6" t="s">
        <v>649</v>
      </c>
      <c r="G312" s="8" t="s">
        <v>1268</v>
      </c>
      <c r="H312" s="6" t="s">
        <v>1269</v>
      </c>
      <c r="I312" s="6" t="s">
        <v>1336</v>
      </c>
      <c r="J312" s="6" t="s">
        <v>1337</v>
      </c>
      <c r="P312" s="4" t="s">
        <v>1272</v>
      </c>
      <c r="S312" s="74"/>
      <c r="AA312" s="74"/>
      <c r="AK312" s="86"/>
      <c r="AL312" s="86"/>
      <c r="AM312" s="21"/>
      <c r="AR312" s="86"/>
      <c r="AS312" s="86"/>
      <c r="AT312" s="21"/>
      <c r="BA312" s="21"/>
    </row>
    <row r="313" spans="1:53" ht="14.2" customHeight="1" x14ac:dyDescent="0.45">
      <c r="A313" s="7" t="s">
        <v>789</v>
      </c>
      <c r="B313" s="5">
        <v>45185</v>
      </c>
      <c r="C313" s="8" t="s">
        <v>1267</v>
      </c>
      <c r="D313" s="6" t="s">
        <v>899</v>
      </c>
      <c r="E313" s="8">
        <v>3520</v>
      </c>
      <c r="F313" s="6" t="s">
        <v>649</v>
      </c>
      <c r="G313" s="8" t="s">
        <v>1268</v>
      </c>
      <c r="H313" s="6" t="s">
        <v>1269</v>
      </c>
      <c r="I313" s="6" t="s">
        <v>1336</v>
      </c>
      <c r="J313" s="6" t="s">
        <v>1337</v>
      </c>
      <c r="O313" s="98" t="str">
        <f t="shared" si="304"/>
        <v>PS138-196-1-CTD-3520-16S</v>
      </c>
      <c r="P313" s="4" t="s">
        <v>552</v>
      </c>
      <c r="R313" s="21" t="s">
        <v>1531</v>
      </c>
      <c r="S313" s="74">
        <v>2.52</v>
      </c>
      <c r="T313" s="4">
        <f>S313/$AD$2</f>
        <v>0.504</v>
      </c>
      <c r="U313" s="4">
        <f>$AH$2-V313</f>
        <v>0</v>
      </c>
      <c r="V313" s="4">
        <f>IF(T313&gt;=1,$AH$2/T313,$AH$2)</f>
        <v>10</v>
      </c>
      <c r="X313" s="86" t="s">
        <v>1138</v>
      </c>
      <c r="Y313" s="86">
        <v>8</v>
      </c>
      <c r="Z313" s="21" t="s">
        <v>1531</v>
      </c>
      <c r="AA313" s="74">
        <v>2.52</v>
      </c>
      <c r="AB313" s="21">
        <f>IF(T313&gt;1,(T313-1)*$AF$2,0)</f>
        <v>0</v>
      </c>
      <c r="AC313" s="4">
        <f t="shared" ref="AC313" si="422">AB313+$AF$2</f>
        <v>5</v>
      </c>
      <c r="AK313" s="86" t="s">
        <v>1138</v>
      </c>
      <c r="AL313" s="86">
        <v>8</v>
      </c>
      <c r="AM313" s="21" t="s">
        <v>1531</v>
      </c>
      <c r="AN313" s="89">
        <v>91</v>
      </c>
      <c r="AO313" s="93">
        <f t="shared" ref="AO313" si="423">(AN313/(660*630))*10^6</f>
        <v>218.85521885521885</v>
      </c>
      <c r="AP313">
        <f t="shared" ref="AP313" si="424">(AO313/$AV$2)</f>
        <v>54.713804713804713</v>
      </c>
      <c r="AR313" s="86" t="s">
        <v>1138</v>
      </c>
      <c r="AS313" s="86">
        <v>8</v>
      </c>
      <c r="AT313" s="21" t="s">
        <v>1531</v>
      </c>
      <c r="AU313" s="95">
        <f t="shared" ref="AU313" si="425">IF(AP313&gt;1,(AP313-1)*$AX$2,0)</f>
        <v>537.13804713804711</v>
      </c>
      <c r="AZ313" s="6" t="s">
        <v>1878</v>
      </c>
      <c r="BA313" s="21" t="s">
        <v>1531</v>
      </c>
    </row>
    <row r="314" spans="1:53" ht="14.2" customHeight="1" x14ac:dyDescent="0.45">
      <c r="A314" s="7" t="s">
        <v>790</v>
      </c>
      <c r="B314" s="5">
        <v>45185</v>
      </c>
      <c r="C314" s="8" t="s">
        <v>1267</v>
      </c>
      <c r="D314" s="6" t="s">
        <v>899</v>
      </c>
      <c r="E314" s="6" t="s">
        <v>331</v>
      </c>
      <c r="F314" s="6" t="s">
        <v>649</v>
      </c>
      <c r="I314" s="6" t="s">
        <v>1336</v>
      </c>
      <c r="J314" s="6" t="s">
        <v>1337</v>
      </c>
      <c r="P314" s="4" t="s">
        <v>1272</v>
      </c>
      <c r="S314" s="74"/>
      <c r="AA314" s="74"/>
      <c r="AK314" s="86"/>
      <c r="AL314" s="86"/>
      <c r="AM314" s="21"/>
      <c r="AR314" s="86"/>
      <c r="AS314" s="86"/>
      <c r="AT314" s="21"/>
      <c r="BA314" s="21"/>
    </row>
    <row r="315" spans="1:53" ht="14.2" customHeight="1" x14ac:dyDescent="0.45">
      <c r="A315" s="7" t="s">
        <v>791</v>
      </c>
      <c r="B315" s="5">
        <v>45185</v>
      </c>
      <c r="C315" s="8" t="s">
        <v>1267</v>
      </c>
      <c r="D315" s="6" t="s">
        <v>899</v>
      </c>
      <c r="E315" s="6" t="s">
        <v>331</v>
      </c>
      <c r="F315" s="6" t="s">
        <v>649</v>
      </c>
      <c r="I315" s="6" t="s">
        <v>1336</v>
      </c>
      <c r="J315" s="6" t="s">
        <v>1337</v>
      </c>
      <c r="O315" s="98" t="str">
        <f t="shared" si="304"/>
        <v>PS138-196-1-CTD-3000-16S</v>
      </c>
      <c r="P315" s="4" t="s">
        <v>552</v>
      </c>
      <c r="R315" s="21" t="s">
        <v>1532</v>
      </c>
      <c r="S315" s="74">
        <v>1.64</v>
      </c>
      <c r="T315" s="4">
        <f>S315/$AD$2</f>
        <v>0.32799999999999996</v>
      </c>
      <c r="U315" s="4">
        <f>$AH$2-V315</f>
        <v>0</v>
      </c>
      <c r="V315" s="4">
        <f>IF(T315&gt;=1,$AH$2/T315,$AH$2)</f>
        <v>10</v>
      </c>
      <c r="X315" s="86" t="s">
        <v>1371</v>
      </c>
      <c r="Y315" s="86">
        <v>8</v>
      </c>
      <c r="Z315" s="21" t="s">
        <v>1532</v>
      </c>
      <c r="AA315" s="74">
        <v>1.64</v>
      </c>
      <c r="AB315" s="21">
        <f>IF(T315&gt;1,(T315-1)*$AF$2,0)</f>
        <v>0</v>
      </c>
      <c r="AC315" s="4">
        <f t="shared" ref="AC315" si="426">AB315+$AF$2</f>
        <v>5</v>
      </c>
      <c r="AK315" s="86" t="s">
        <v>1371</v>
      </c>
      <c r="AL315" s="86">
        <v>8</v>
      </c>
      <c r="AM315" s="21" t="s">
        <v>1532</v>
      </c>
      <c r="AN315" s="89">
        <v>30</v>
      </c>
      <c r="AO315" s="93">
        <f t="shared" ref="AO315" si="427">(AN315/(660*630))*10^6</f>
        <v>72.150072150072148</v>
      </c>
      <c r="AP315">
        <f t="shared" ref="AP315" si="428">(AO315/$AV$2)</f>
        <v>18.037518037518037</v>
      </c>
      <c r="AR315" s="86" t="s">
        <v>1371</v>
      </c>
      <c r="AS315" s="86">
        <v>8</v>
      </c>
      <c r="AT315" s="21" t="s">
        <v>1532</v>
      </c>
      <c r="AU315" s="95">
        <f t="shared" ref="AU315" si="429">IF(AP315&gt;1,(AP315-1)*$AX$2,0)</f>
        <v>170.37518037518038</v>
      </c>
      <c r="AZ315" s="6" t="s">
        <v>1879</v>
      </c>
      <c r="BA315" s="21" t="s">
        <v>1532</v>
      </c>
    </row>
    <row r="316" spans="1:53" ht="14.2" customHeight="1" x14ac:dyDescent="0.45">
      <c r="A316" s="7" t="s">
        <v>792</v>
      </c>
      <c r="B316" s="5">
        <v>45185</v>
      </c>
      <c r="C316" s="8" t="s">
        <v>1267</v>
      </c>
      <c r="D316" s="6" t="s">
        <v>899</v>
      </c>
      <c r="E316" s="6" t="s">
        <v>210</v>
      </c>
      <c r="F316" s="6" t="s">
        <v>649</v>
      </c>
      <c r="I316" s="6" t="s">
        <v>1336</v>
      </c>
      <c r="J316" s="6" t="s">
        <v>1337</v>
      </c>
      <c r="P316" s="4" t="s">
        <v>1272</v>
      </c>
      <c r="S316" s="74"/>
      <c r="AA316" s="74"/>
      <c r="AK316" s="86"/>
      <c r="AL316" s="86"/>
      <c r="AM316" s="21"/>
      <c r="AR316" s="86"/>
      <c r="AS316" s="86"/>
      <c r="AT316" s="21"/>
      <c r="BA316" s="21"/>
    </row>
    <row r="317" spans="1:53" ht="14.2" customHeight="1" x14ac:dyDescent="0.45">
      <c r="A317" s="7" t="s">
        <v>793</v>
      </c>
      <c r="B317" s="5">
        <v>45185</v>
      </c>
      <c r="C317" s="8" t="s">
        <v>1267</v>
      </c>
      <c r="D317" s="6" t="s">
        <v>899</v>
      </c>
      <c r="E317" s="6" t="s">
        <v>210</v>
      </c>
      <c r="F317" s="6" t="s">
        <v>649</v>
      </c>
      <c r="I317" s="6" t="s">
        <v>1336</v>
      </c>
      <c r="J317" s="6" t="s">
        <v>1337</v>
      </c>
      <c r="O317" s="98" t="str">
        <f t="shared" ref="O317:O379" si="430">_xlfn.CONCAT(C317&amp;"-"&amp;F317&amp;"-"&amp;E317&amp;"-16S")</f>
        <v>PS138-196-1-CTD-1000-16S</v>
      </c>
      <c r="P317" s="4" t="s">
        <v>552</v>
      </c>
      <c r="R317" s="21" t="s">
        <v>1533</v>
      </c>
      <c r="S317" s="74">
        <v>4.62</v>
      </c>
      <c r="T317" s="4">
        <f>S317/$AD$2</f>
        <v>0.92400000000000004</v>
      </c>
      <c r="U317" s="4">
        <f>$AH$2-V317</f>
        <v>0</v>
      </c>
      <c r="V317" s="4">
        <f>IF(T317&gt;=1,$AH$2/T317,$AH$2)</f>
        <v>10</v>
      </c>
      <c r="X317" s="86" t="s">
        <v>1372</v>
      </c>
      <c r="Y317" s="86">
        <v>8</v>
      </c>
      <c r="Z317" s="21" t="s">
        <v>1533</v>
      </c>
      <c r="AA317" s="74">
        <v>4.62</v>
      </c>
      <c r="AB317" s="21">
        <f>IF(T317&gt;1,(T317-1)*$AF$2,0)</f>
        <v>0</v>
      </c>
      <c r="AC317" s="4">
        <f t="shared" ref="AC317" si="431">AB317+$AF$2</f>
        <v>5</v>
      </c>
      <c r="AK317" s="86" t="s">
        <v>1372</v>
      </c>
      <c r="AL317" s="86">
        <v>8</v>
      </c>
      <c r="AM317" s="21" t="s">
        <v>1533</v>
      </c>
      <c r="AN317" s="89">
        <v>57</v>
      </c>
      <c r="AO317" s="93">
        <f t="shared" ref="AO317" si="432">(AN317/(660*630))*10^6</f>
        <v>137.08513708513709</v>
      </c>
      <c r="AP317">
        <f t="shared" ref="AP317" si="433">(AO317/$AV$2)</f>
        <v>34.271284271284273</v>
      </c>
      <c r="AR317" s="86" t="s">
        <v>1372</v>
      </c>
      <c r="AS317" s="86">
        <v>8</v>
      </c>
      <c r="AT317" s="21" t="s">
        <v>1533</v>
      </c>
      <c r="AU317" s="95">
        <f t="shared" ref="AU317" si="434">IF(AP317&gt;1,(AP317-1)*$AX$2,0)</f>
        <v>332.71284271284276</v>
      </c>
      <c r="AZ317" s="6" t="s">
        <v>1880</v>
      </c>
      <c r="BA317" s="21" t="s">
        <v>1533</v>
      </c>
    </row>
    <row r="318" spans="1:53" ht="14.2" customHeight="1" x14ac:dyDescent="0.45">
      <c r="A318" s="7" t="s">
        <v>794</v>
      </c>
      <c r="B318" s="5">
        <v>45185</v>
      </c>
      <c r="C318" s="8" t="s">
        <v>1267</v>
      </c>
      <c r="D318" s="6" t="s">
        <v>899</v>
      </c>
      <c r="E318" s="6" t="s">
        <v>201</v>
      </c>
      <c r="F318" s="6" t="s">
        <v>649</v>
      </c>
      <c r="I318" s="6" t="s">
        <v>1336</v>
      </c>
      <c r="J318" s="6" t="s">
        <v>1337</v>
      </c>
      <c r="P318" s="4" t="s">
        <v>1272</v>
      </c>
      <c r="S318" s="74"/>
      <c r="AA318" s="74"/>
      <c r="AK318" s="86"/>
      <c r="AL318" s="86"/>
      <c r="AM318" s="21"/>
      <c r="AR318" s="86"/>
      <c r="AS318" s="86"/>
      <c r="AT318" s="21"/>
      <c r="BA318" s="21"/>
    </row>
    <row r="319" spans="1:53" ht="14.2" customHeight="1" x14ac:dyDescent="0.45">
      <c r="A319" s="7" t="s">
        <v>795</v>
      </c>
      <c r="B319" s="5">
        <v>45185</v>
      </c>
      <c r="C319" s="8" t="s">
        <v>1267</v>
      </c>
      <c r="D319" s="6" t="s">
        <v>899</v>
      </c>
      <c r="E319" s="6" t="s">
        <v>201</v>
      </c>
      <c r="F319" s="6" t="s">
        <v>649</v>
      </c>
      <c r="I319" s="6" t="s">
        <v>1336</v>
      </c>
      <c r="J319" s="6" t="s">
        <v>1337</v>
      </c>
      <c r="O319" s="98" t="str">
        <f t="shared" si="430"/>
        <v>PS138-196-1-CTD-500-16S</v>
      </c>
      <c r="P319" s="4" t="s">
        <v>552</v>
      </c>
      <c r="R319" s="21" t="s">
        <v>1534</v>
      </c>
      <c r="S319" s="74">
        <v>4.7</v>
      </c>
      <c r="T319" s="4">
        <f>S319/$AD$2</f>
        <v>0.94000000000000006</v>
      </c>
      <c r="U319" s="4">
        <f>$AH$2-V319</f>
        <v>0</v>
      </c>
      <c r="V319" s="4">
        <f>IF(T319&gt;=1,$AH$2/T319,$AH$2)</f>
        <v>10</v>
      </c>
      <c r="X319" s="86" t="s">
        <v>1373</v>
      </c>
      <c r="Y319" s="86">
        <v>8</v>
      </c>
      <c r="Z319" s="21" t="s">
        <v>1534</v>
      </c>
      <c r="AA319" s="74">
        <v>4.7</v>
      </c>
      <c r="AB319" s="21">
        <f>IF(T319&gt;1,(T319-1)*$AF$2,0)</f>
        <v>0</v>
      </c>
      <c r="AC319" s="4">
        <f t="shared" ref="AC319" si="435">AB319+$AF$2</f>
        <v>5</v>
      </c>
      <c r="AK319" s="86" t="s">
        <v>1373</v>
      </c>
      <c r="AL319" s="86">
        <v>8</v>
      </c>
      <c r="AM319" s="21" t="s">
        <v>1534</v>
      </c>
      <c r="AN319" s="89">
        <v>64</v>
      </c>
      <c r="AO319" s="93">
        <f t="shared" ref="AO319" si="436">(AN319/(660*630))*10^6</f>
        <v>153.92015392015392</v>
      </c>
      <c r="AP319">
        <f t="shared" ref="AP319" si="437">(AO319/$AV$2)</f>
        <v>38.48003848003848</v>
      </c>
      <c r="AR319" s="86" t="s">
        <v>1373</v>
      </c>
      <c r="AS319" s="86">
        <v>8</v>
      </c>
      <c r="AT319" s="21" t="s">
        <v>1534</v>
      </c>
      <c r="AU319" s="95">
        <f t="shared" ref="AU319" si="438">IF(AP319&gt;1,(AP319-1)*$AX$2,0)</f>
        <v>374.80038480038479</v>
      </c>
      <c r="AZ319" s="6" t="s">
        <v>1881</v>
      </c>
      <c r="BA319" s="21" t="s">
        <v>1534</v>
      </c>
    </row>
    <row r="320" spans="1:53" ht="14.2" customHeight="1" x14ac:dyDescent="0.45">
      <c r="A320" s="7" t="s">
        <v>796</v>
      </c>
      <c r="B320" s="5">
        <v>45185</v>
      </c>
      <c r="C320" s="8" t="s">
        <v>1267</v>
      </c>
      <c r="D320" s="6" t="s">
        <v>899</v>
      </c>
      <c r="E320" s="6" t="s">
        <v>333</v>
      </c>
      <c r="F320" s="6" t="s">
        <v>649</v>
      </c>
      <c r="I320" s="6" t="s">
        <v>1336</v>
      </c>
      <c r="J320" s="6" t="s">
        <v>1337</v>
      </c>
      <c r="P320" s="4" t="s">
        <v>1272</v>
      </c>
      <c r="S320" s="74"/>
      <c r="AA320" s="74"/>
      <c r="AK320" s="86"/>
      <c r="AL320" s="86"/>
      <c r="AM320" s="21"/>
      <c r="AR320" s="86"/>
      <c r="AS320" s="86"/>
      <c r="AT320" s="21"/>
      <c r="BA320" s="21"/>
    </row>
    <row r="321" spans="1:53" ht="14.2" customHeight="1" x14ac:dyDescent="0.5">
      <c r="A321" s="7" t="s">
        <v>797</v>
      </c>
      <c r="B321" s="5">
        <v>45185</v>
      </c>
      <c r="C321" s="8" t="s">
        <v>1267</v>
      </c>
      <c r="D321" s="6" t="s">
        <v>899</v>
      </c>
      <c r="E321" s="6" t="s">
        <v>333</v>
      </c>
      <c r="F321" s="6" t="s">
        <v>649</v>
      </c>
      <c r="I321" s="6" t="s">
        <v>1336</v>
      </c>
      <c r="J321" s="6" t="s">
        <v>1337</v>
      </c>
      <c r="O321" s="98" t="str">
        <f t="shared" si="430"/>
        <v>PS138-196-1-CTD-200-16S</v>
      </c>
      <c r="P321" s="4" t="s">
        <v>552</v>
      </c>
      <c r="R321" s="21" t="s">
        <v>1535</v>
      </c>
      <c r="S321" s="74">
        <v>7.1</v>
      </c>
      <c r="T321" s="4">
        <f>S321/$AD$2</f>
        <v>1.42</v>
      </c>
      <c r="U321" s="4">
        <f>$AH$2-V321</f>
        <v>2.957746478873239</v>
      </c>
      <c r="V321" s="4">
        <f>IF(T321&gt;=1,$AH$2/T321,$AH$2)</f>
        <v>7.042253521126761</v>
      </c>
      <c r="X321" s="87" t="s">
        <v>1367</v>
      </c>
      <c r="Y321" s="86">
        <v>9</v>
      </c>
      <c r="Z321" s="21" t="s">
        <v>1535</v>
      </c>
      <c r="AA321" s="74">
        <v>7.1</v>
      </c>
      <c r="AB321" s="21">
        <f>IF(T321&gt;1,(T321-1)*$AF$2,0)</f>
        <v>2.0999999999999996</v>
      </c>
      <c r="AC321" s="4">
        <f t="shared" ref="AC321" si="439">AB321+$AF$2</f>
        <v>7.1</v>
      </c>
      <c r="AK321" s="87" t="s">
        <v>1367</v>
      </c>
      <c r="AL321" s="86">
        <v>9</v>
      </c>
      <c r="AM321" s="21" t="s">
        <v>1535</v>
      </c>
      <c r="AN321" s="89">
        <v>101</v>
      </c>
      <c r="AO321" s="93">
        <f t="shared" ref="AO321" si="440">(AN321/(660*630))*10^6</f>
        <v>242.90524290524289</v>
      </c>
      <c r="AP321">
        <f t="shared" ref="AP321" si="441">(AO321/$AV$2)</f>
        <v>60.726310726310722</v>
      </c>
      <c r="AR321" s="87" t="s">
        <v>1367</v>
      </c>
      <c r="AS321" s="86">
        <v>9</v>
      </c>
      <c r="AT321" s="21" t="s">
        <v>1535</v>
      </c>
      <c r="AU321" s="95">
        <f t="shared" ref="AU321" si="442">IF(AP321&gt;1,(AP321-1)*$AX$2,0)</f>
        <v>597.26310726310726</v>
      </c>
      <c r="AZ321" s="6" t="s">
        <v>1882</v>
      </c>
      <c r="BA321" s="21" t="s">
        <v>1535</v>
      </c>
    </row>
    <row r="322" spans="1:53" ht="14.2" customHeight="1" x14ac:dyDescent="0.45">
      <c r="A322" s="7" t="s">
        <v>798</v>
      </c>
      <c r="B322" s="5">
        <v>45185</v>
      </c>
      <c r="C322" s="8" t="s">
        <v>1267</v>
      </c>
      <c r="D322" s="6" t="s">
        <v>899</v>
      </c>
      <c r="E322" s="6" t="s">
        <v>211</v>
      </c>
      <c r="F322" s="6" t="s">
        <v>649</v>
      </c>
      <c r="I322" s="6" t="s">
        <v>1336</v>
      </c>
      <c r="J322" s="6" t="s">
        <v>1337</v>
      </c>
      <c r="P322" s="4" t="s">
        <v>1272</v>
      </c>
      <c r="S322" s="74"/>
      <c r="AA322" s="74"/>
      <c r="AK322" s="86"/>
      <c r="AL322" s="86"/>
      <c r="AM322" s="21"/>
      <c r="AR322" s="86"/>
      <c r="AS322" s="86"/>
      <c r="AT322" s="21"/>
      <c r="BA322" s="21"/>
    </row>
    <row r="323" spans="1:53" ht="14.2" customHeight="1" x14ac:dyDescent="0.45">
      <c r="A323" s="7" t="s">
        <v>799</v>
      </c>
      <c r="B323" s="5">
        <v>45185</v>
      </c>
      <c r="C323" s="8" t="s">
        <v>1267</v>
      </c>
      <c r="D323" s="6" t="s">
        <v>899</v>
      </c>
      <c r="E323" s="6" t="s">
        <v>211</v>
      </c>
      <c r="F323" s="6" t="s">
        <v>649</v>
      </c>
      <c r="I323" s="6" t="s">
        <v>1336</v>
      </c>
      <c r="J323" s="6" t="s">
        <v>1337</v>
      </c>
      <c r="O323" s="98" t="str">
        <f t="shared" si="430"/>
        <v>PS138-196-1-CTD-100-16S</v>
      </c>
      <c r="P323" s="4" t="s">
        <v>552</v>
      </c>
      <c r="R323" s="21" t="s">
        <v>1536</v>
      </c>
      <c r="S323" s="74">
        <v>6.9</v>
      </c>
      <c r="T323" s="4">
        <f>S323/$AD$2</f>
        <v>1.3800000000000001</v>
      </c>
      <c r="U323" s="4">
        <f>$AH$2-V323</f>
        <v>2.7536231884057978</v>
      </c>
      <c r="V323" s="4">
        <f>IF(T323&gt;=1,$AH$2/T323,$AH$2)</f>
        <v>7.2463768115942022</v>
      </c>
      <c r="X323" s="86" t="s">
        <v>1368</v>
      </c>
      <c r="Y323" s="86">
        <v>9</v>
      </c>
      <c r="Z323" s="21" t="s">
        <v>1536</v>
      </c>
      <c r="AA323" s="74">
        <v>6.9</v>
      </c>
      <c r="AB323" s="21">
        <f>IF(T323&gt;1,(T323-1)*$AF$2,0)</f>
        <v>1.9000000000000006</v>
      </c>
      <c r="AC323" s="4">
        <f t="shared" ref="AC323" si="443">AB323+$AF$2</f>
        <v>6.9</v>
      </c>
      <c r="AK323" s="86" t="s">
        <v>1368</v>
      </c>
      <c r="AL323" s="86">
        <v>9</v>
      </c>
      <c r="AM323" s="21" t="s">
        <v>1536</v>
      </c>
      <c r="AN323" s="89">
        <v>89</v>
      </c>
      <c r="AO323" s="93">
        <f t="shared" ref="AO323" si="444">(AN323/(660*630))*10^6</f>
        <v>214.04521404521404</v>
      </c>
      <c r="AP323">
        <f t="shared" ref="AP323" si="445">(AO323/$AV$2)</f>
        <v>53.51130351130351</v>
      </c>
      <c r="AR323" s="86" t="s">
        <v>1368</v>
      </c>
      <c r="AS323" s="86">
        <v>9</v>
      </c>
      <c r="AT323" s="21" t="s">
        <v>1536</v>
      </c>
      <c r="AU323" s="95">
        <f t="shared" ref="AU323" si="446">IF(AP323&gt;1,(AP323-1)*$AX$2,0)</f>
        <v>525.11303511303504</v>
      </c>
      <c r="AZ323" s="6" t="s">
        <v>1883</v>
      </c>
      <c r="BA323" s="21" t="s">
        <v>1536</v>
      </c>
    </row>
    <row r="324" spans="1:53" ht="14.2" customHeight="1" x14ac:dyDescent="0.45">
      <c r="A324" s="7" t="s">
        <v>800</v>
      </c>
      <c r="B324" s="5">
        <v>45185</v>
      </c>
      <c r="C324" s="8" t="s">
        <v>1267</v>
      </c>
      <c r="D324" s="6" t="s">
        <v>899</v>
      </c>
      <c r="E324" s="8">
        <v>50</v>
      </c>
      <c r="F324" s="6" t="s">
        <v>649</v>
      </c>
      <c r="I324" s="6" t="s">
        <v>1336</v>
      </c>
      <c r="J324" s="6" t="s">
        <v>1337</v>
      </c>
      <c r="P324" s="4" t="s">
        <v>1272</v>
      </c>
      <c r="S324" s="74"/>
      <c r="AA324" s="74"/>
      <c r="AK324" s="86"/>
      <c r="AL324" s="86"/>
      <c r="AM324" s="21"/>
      <c r="AR324" s="86"/>
      <c r="AS324" s="86"/>
      <c r="AT324" s="21"/>
      <c r="BA324" s="21"/>
    </row>
    <row r="325" spans="1:53" ht="14.2" customHeight="1" x14ac:dyDescent="0.45">
      <c r="A325" s="7" t="s">
        <v>801</v>
      </c>
      <c r="B325" s="5">
        <v>45185</v>
      </c>
      <c r="C325" s="8" t="s">
        <v>1267</v>
      </c>
      <c r="D325" s="6" t="s">
        <v>899</v>
      </c>
      <c r="E325" s="8">
        <v>50</v>
      </c>
      <c r="F325" s="6" t="s">
        <v>649</v>
      </c>
      <c r="I325" s="6" t="s">
        <v>1336</v>
      </c>
      <c r="J325" s="6" t="s">
        <v>1337</v>
      </c>
      <c r="O325" s="98" t="str">
        <f t="shared" si="430"/>
        <v>PS138-196-1-CTD-50-16S</v>
      </c>
      <c r="P325" s="4" t="s">
        <v>552</v>
      </c>
      <c r="R325" s="21" t="s">
        <v>1537</v>
      </c>
      <c r="S325" s="74">
        <v>14</v>
      </c>
      <c r="T325" s="4">
        <f>S325/$AD$2</f>
        <v>2.8</v>
      </c>
      <c r="U325" s="4">
        <f>$AH$2-V325</f>
        <v>6.4285714285714288</v>
      </c>
      <c r="V325" s="4">
        <f>IF(T325&gt;=1,$AH$2/T325,$AH$2)</f>
        <v>3.5714285714285716</v>
      </c>
      <c r="X325" s="86" t="s">
        <v>1369</v>
      </c>
      <c r="Y325" s="86">
        <v>9</v>
      </c>
      <c r="Z325" s="21" t="s">
        <v>1537</v>
      </c>
      <c r="AA325" s="74">
        <v>14</v>
      </c>
      <c r="AB325" s="21">
        <f>IF(T325&gt;1,(T325-1)*$AF$2,0)</f>
        <v>9</v>
      </c>
      <c r="AC325" s="4">
        <f t="shared" ref="AC325" si="447">AB325+$AF$2</f>
        <v>14</v>
      </c>
      <c r="AK325" s="86" t="s">
        <v>1369</v>
      </c>
      <c r="AL325" s="86">
        <v>9</v>
      </c>
      <c r="AM325" s="21" t="s">
        <v>1537</v>
      </c>
      <c r="AN325" s="89">
        <v>79</v>
      </c>
      <c r="AO325" s="93">
        <f t="shared" ref="AO325" si="448">(AN325/(660*630))*10^6</f>
        <v>189.99518999519</v>
      </c>
      <c r="AP325">
        <f t="shared" ref="AP325" si="449">(AO325/$AV$2)</f>
        <v>47.498797498797501</v>
      </c>
      <c r="AR325" s="86" t="s">
        <v>1369</v>
      </c>
      <c r="AS325" s="86">
        <v>9</v>
      </c>
      <c r="AT325" s="21" t="s">
        <v>1537</v>
      </c>
      <c r="AU325" s="95">
        <f t="shared" ref="AU325" si="450">IF(AP325&gt;1,(AP325-1)*$AX$2,0)</f>
        <v>464.98797498797501</v>
      </c>
      <c r="AZ325" s="6" t="s">
        <v>1884</v>
      </c>
      <c r="BA325" s="21" t="s">
        <v>1537</v>
      </c>
    </row>
    <row r="326" spans="1:53" ht="14.2" customHeight="1" x14ac:dyDescent="0.45">
      <c r="A326" s="7" t="s">
        <v>802</v>
      </c>
      <c r="B326" s="5">
        <v>45185</v>
      </c>
      <c r="C326" s="8" t="s">
        <v>1267</v>
      </c>
      <c r="D326" s="6" t="s">
        <v>899</v>
      </c>
      <c r="E326" s="6" t="s">
        <v>886</v>
      </c>
      <c r="F326" s="6" t="s">
        <v>649</v>
      </c>
      <c r="I326" s="6" t="s">
        <v>1336</v>
      </c>
      <c r="J326" s="6" t="s">
        <v>1337</v>
      </c>
      <c r="P326" s="4" t="s">
        <v>1272</v>
      </c>
      <c r="S326" s="74"/>
      <c r="AA326" s="74"/>
      <c r="AK326" s="86"/>
      <c r="AL326" s="86"/>
      <c r="AM326" s="21"/>
      <c r="AR326" s="86"/>
      <c r="AS326" s="86"/>
      <c r="AT326" s="21"/>
      <c r="BA326" s="21"/>
    </row>
    <row r="327" spans="1:53" ht="14.2" customHeight="1" x14ac:dyDescent="0.45">
      <c r="A327" s="7" t="s">
        <v>803</v>
      </c>
      <c r="B327" s="5">
        <v>45185</v>
      </c>
      <c r="C327" s="8" t="s">
        <v>1267</v>
      </c>
      <c r="D327" s="6" t="s">
        <v>899</v>
      </c>
      <c r="E327" s="6" t="s">
        <v>886</v>
      </c>
      <c r="F327" s="6" t="s">
        <v>649</v>
      </c>
      <c r="I327" s="6" t="s">
        <v>1336</v>
      </c>
      <c r="J327" s="6" t="s">
        <v>1337</v>
      </c>
      <c r="O327" s="98" t="str">
        <f t="shared" si="430"/>
        <v>PS138-196-1-CTD-chlmax-16S</v>
      </c>
      <c r="P327" s="4" t="s">
        <v>552</v>
      </c>
      <c r="R327" s="21" t="s">
        <v>1538</v>
      </c>
      <c r="S327" s="74">
        <v>28</v>
      </c>
      <c r="T327" s="4">
        <f>S327/$AD$2</f>
        <v>5.6</v>
      </c>
      <c r="U327" s="4">
        <f>$AH$2-V327</f>
        <v>8.2142857142857135</v>
      </c>
      <c r="V327" s="4">
        <f>IF(T327&gt;=1,$AH$2/T327,$AH$2)</f>
        <v>1.7857142857142858</v>
      </c>
      <c r="X327" s="86" t="s">
        <v>1370</v>
      </c>
      <c r="Y327" s="86">
        <v>9</v>
      </c>
      <c r="Z327" s="21" t="s">
        <v>1538</v>
      </c>
      <c r="AA327" s="74">
        <v>28</v>
      </c>
      <c r="AB327" s="21">
        <f>IF(T327&gt;1,(T327-1)*$AF$2,0)</f>
        <v>23</v>
      </c>
      <c r="AC327" s="4">
        <f t="shared" ref="AC327" si="451">AB327+$AF$2</f>
        <v>28</v>
      </c>
      <c r="AK327" s="86" t="s">
        <v>1370</v>
      </c>
      <c r="AL327" s="86">
        <v>9</v>
      </c>
      <c r="AM327" s="21" t="s">
        <v>1538</v>
      </c>
      <c r="AN327" s="89">
        <v>85</v>
      </c>
      <c r="AO327" s="93">
        <f t="shared" ref="AO327" si="452">(AN327/(660*630))*10^6</f>
        <v>204.42520442520444</v>
      </c>
      <c r="AP327">
        <f t="shared" ref="AP327" si="453">(AO327/$AV$2)</f>
        <v>51.10630110630111</v>
      </c>
      <c r="AR327" s="86" t="s">
        <v>1370</v>
      </c>
      <c r="AS327" s="86">
        <v>9</v>
      </c>
      <c r="AT327" s="21" t="s">
        <v>1538</v>
      </c>
      <c r="AU327" s="95">
        <f t="shared" ref="AU327" si="454">IF(AP327&gt;1,(AP327-1)*$AX$2,0)</f>
        <v>501.06301106301112</v>
      </c>
      <c r="AZ327" s="6" t="s">
        <v>1885</v>
      </c>
      <c r="BA327" s="21" t="s">
        <v>1538</v>
      </c>
    </row>
    <row r="328" spans="1:53" ht="14.2" customHeight="1" x14ac:dyDescent="0.45">
      <c r="A328" s="7" t="s">
        <v>832</v>
      </c>
      <c r="B328" s="5">
        <v>45185</v>
      </c>
      <c r="C328" s="8" t="s">
        <v>1267</v>
      </c>
      <c r="D328" s="6" t="s">
        <v>899</v>
      </c>
      <c r="E328" s="6" t="s">
        <v>328</v>
      </c>
      <c r="F328" s="6" t="s">
        <v>649</v>
      </c>
      <c r="I328" s="6" t="s">
        <v>1336</v>
      </c>
      <c r="J328" s="6" t="s">
        <v>1337</v>
      </c>
      <c r="P328" s="4" t="s">
        <v>1272</v>
      </c>
      <c r="S328" s="74"/>
      <c r="AA328" s="74"/>
      <c r="AK328" s="86"/>
      <c r="AL328" s="86"/>
      <c r="AM328" s="21"/>
      <c r="AR328" s="86"/>
      <c r="AS328" s="86"/>
      <c r="AT328" s="21"/>
      <c r="BA328" s="21"/>
    </row>
    <row r="329" spans="1:53" ht="14.2" customHeight="1" x14ac:dyDescent="0.45">
      <c r="A329" s="7" t="s">
        <v>833</v>
      </c>
      <c r="B329" s="5">
        <v>45185</v>
      </c>
      <c r="C329" s="8" t="s">
        <v>1267</v>
      </c>
      <c r="D329" s="6" t="s">
        <v>899</v>
      </c>
      <c r="E329" s="6" t="s">
        <v>328</v>
      </c>
      <c r="F329" s="6" t="s">
        <v>649</v>
      </c>
      <c r="I329" s="6" t="s">
        <v>1336</v>
      </c>
      <c r="J329" s="6" t="s">
        <v>1337</v>
      </c>
      <c r="O329" s="98" t="str">
        <f t="shared" si="430"/>
        <v>PS138-196-1-CTD-10-16S</v>
      </c>
      <c r="P329" s="4" t="s">
        <v>552</v>
      </c>
      <c r="R329" s="21" t="s">
        <v>1539</v>
      </c>
      <c r="S329" s="74">
        <v>46</v>
      </c>
      <c r="T329" s="4">
        <f>S329/$AD$2</f>
        <v>9.1999999999999993</v>
      </c>
      <c r="U329" s="4">
        <f>$AH$2-V329</f>
        <v>8.9130434782608692</v>
      </c>
      <c r="V329" s="4">
        <f>IF(T329&gt;=1,$AH$2/T329,$AH$2)</f>
        <v>1.0869565217391306</v>
      </c>
      <c r="X329" s="86" t="s">
        <v>1138</v>
      </c>
      <c r="Y329" s="86">
        <v>9</v>
      </c>
      <c r="Z329" s="21" t="s">
        <v>1539</v>
      </c>
      <c r="AA329" s="74">
        <v>46</v>
      </c>
      <c r="AB329" s="21">
        <f>IF(T329&gt;1,(T329-1)*$AF$2,0)</f>
        <v>41</v>
      </c>
      <c r="AC329" s="4">
        <f t="shared" ref="AC329" si="455">AB329+$AF$2</f>
        <v>46</v>
      </c>
      <c r="AK329" s="86" t="s">
        <v>1138</v>
      </c>
      <c r="AL329" s="86">
        <v>9</v>
      </c>
      <c r="AM329" s="21" t="s">
        <v>1539</v>
      </c>
      <c r="AN329" s="89">
        <v>72</v>
      </c>
      <c r="AO329" s="93">
        <f t="shared" ref="AO329" si="456">(AN329/(660*630))*10^6</f>
        <v>173.16017316017317</v>
      </c>
      <c r="AP329">
        <f t="shared" ref="AP329" si="457">(AO329/$AV$2)</f>
        <v>43.290043290043293</v>
      </c>
      <c r="AR329" s="86" t="s">
        <v>1138</v>
      </c>
      <c r="AS329" s="86">
        <v>9</v>
      </c>
      <c r="AT329" s="21" t="s">
        <v>1539</v>
      </c>
      <c r="AU329" s="95">
        <f t="shared" ref="AU329" si="458">IF(AP329&gt;1,(AP329-1)*$AX$2,0)</f>
        <v>422.90043290043292</v>
      </c>
      <c r="AZ329" s="6" t="s">
        <v>1886</v>
      </c>
      <c r="BA329" s="21" t="s">
        <v>1539</v>
      </c>
    </row>
    <row r="330" spans="1:53" ht="14.2" customHeight="1" x14ac:dyDescent="0.45">
      <c r="A330" s="7" t="s">
        <v>834</v>
      </c>
      <c r="B330" s="5">
        <v>45185</v>
      </c>
      <c r="C330" s="8" t="s">
        <v>889</v>
      </c>
      <c r="D330" s="6" t="s">
        <v>900</v>
      </c>
      <c r="E330" s="6" t="s">
        <v>201</v>
      </c>
      <c r="F330" s="6" t="s">
        <v>649</v>
      </c>
      <c r="I330" s="6" t="s">
        <v>1338</v>
      </c>
      <c r="J330" s="6" t="s">
        <v>1339</v>
      </c>
      <c r="P330" s="4" t="s">
        <v>1272</v>
      </c>
      <c r="S330" s="74"/>
      <c r="AA330" s="74"/>
      <c r="AK330" s="86"/>
      <c r="AL330" s="86"/>
      <c r="AM330" s="21"/>
      <c r="AR330" s="86"/>
      <c r="AS330" s="86"/>
      <c r="AT330" s="21"/>
      <c r="BA330" s="21"/>
    </row>
    <row r="331" spans="1:53" ht="14.2" customHeight="1" x14ac:dyDescent="0.45">
      <c r="A331" s="7" t="s">
        <v>835</v>
      </c>
      <c r="B331" s="5">
        <v>45185</v>
      </c>
      <c r="C331" s="8" t="s">
        <v>889</v>
      </c>
      <c r="D331" s="6" t="s">
        <v>900</v>
      </c>
      <c r="E331" s="6" t="s">
        <v>201</v>
      </c>
      <c r="F331" s="6" t="s">
        <v>649</v>
      </c>
      <c r="I331" s="6" t="s">
        <v>1338</v>
      </c>
      <c r="J331" s="6" t="s">
        <v>1339</v>
      </c>
      <c r="O331" s="98" t="str">
        <f t="shared" si="430"/>
        <v>PS138_201-1-CTD-500-16S</v>
      </c>
      <c r="P331" s="4" t="s">
        <v>552</v>
      </c>
      <c r="R331" s="21" t="s">
        <v>1540</v>
      </c>
      <c r="S331" s="74">
        <v>9.6</v>
      </c>
      <c r="T331" s="4">
        <f>S331/$AD$2</f>
        <v>1.92</v>
      </c>
      <c r="U331" s="4">
        <f>$AH$2-V331</f>
        <v>4.7916666666666661</v>
      </c>
      <c r="V331" s="4">
        <f>IF(T331&gt;=1,$AH$2/T331,$AH$2)</f>
        <v>5.2083333333333339</v>
      </c>
      <c r="X331" s="86" t="s">
        <v>1371</v>
      </c>
      <c r="Y331" s="86">
        <v>9</v>
      </c>
      <c r="Z331" s="21" t="s">
        <v>1540</v>
      </c>
      <c r="AA331" s="74">
        <v>9.6</v>
      </c>
      <c r="AB331" s="21">
        <f>IF(T331&gt;1,(T331-1)*$AF$2,0)</f>
        <v>4.5999999999999996</v>
      </c>
      <c r="AC331" s="4">
        <f t="shared" ref="AC331" si="459">AB331+$AF$2</f>
        <v>9.6</v>
      </c>
      <c r="AK331" s="86" t="s">
        <v>1371</v>
      </c>
      <c r="AL331" s="86">
        <v>9</v>
      </c>
      <c r="AM331" s="21" t="s">
        <v>1540</v>
      </c>
      <c r="AN331" s="89">
        <v>74</v>
      </c>
      <c r="AO331" s="93">
        <f t="shared" ref="AO331" si="460">(AN331/(660*630))*10^6</f>
        <v>177.97017797017796</v>
      </c>
      <c r="AP331">
        <f t="shared" ref="AP331" si="461">(AO331/$AV$2)</f>
        <v>44.492544492544489</v>
      </c>
      <c r="AR331" s="86" t="s">
        <v>1371</v>
      </c>
      <c r="AS331" s="86">
        <v>9</v>
      </c>
      <c r="AT331" s="21" t="s">
        <v>1540</v>
      </c>
      <c r="AU331" s="95">
        <f t="shared" ref="AU331" si="462">IF(AP331&gt;1,(AP331-1)*$AX$2,0)</f>
        <v>434.92544492544488</v>
      </c>
      <c r="AZ331" s="6" t="s">
        <v>1887</v>
      </c>
      <c r="BA331" s="21" t="s">
        <v>1540</v>
      </c>
    </row>
    <row r="332" spans="1:53" ht="14.2" customHeight="1" x14ac:dyDescent="0.45">
      <c r="A332" s="7" t="s">
        <v>836</v>
      </c>
      <c r="B332" s="5">
        <v>45185</v>
      </c>
      <c r="C332" s="8" t="s">
        <v>889</v>
      </c>
      <c r="D332" s="6" t="s">
        <v>900</v>
      </c>
      <c r="E332" s="6" t="s">
        <v>333</v>
      </c>
      <c r="F332" s="6" t="s">
        <v>649</v>
      </c>
      <c r="I332" s="6" t="s">
        <v>1338</v>
      </c>
      <c r="J332" s="6" t="s">
        <v>1339</v>
      </c>
      <c r="P332" s="4" t="s">
        <v>1272</v>
      </c>
      <c r="S332" s="74"/>
      <c r="AA332" s="74"/>
      <c r="AK332" s="86"/>
      <c r="AL332" s="86"/>
      <c r="AM332" s="21"/>
      <c r="AR332" s="86"/>
      <c r="AS332" s="86"/>
      <c r="AT332" s="21"/>
      <c r="BA332" s="21"/>
    </row>
    <row r="333" spans="1:53" ht="14.2" customHeight="1" x14ac:dyDescent="0.45">
      <c r="A333" s="7" t="s">
        <v>837</v>
      </c>
      <c r="B333" s="5">
        <v>45185</v>
      </c>
      <c r="C333" s="8" t="s">
        <v>889</v>
      </c>
      <c r="D333" s="6" t="s">
        <v>900</v>
      </c>
      <c r="E333" s="6" t="s">
        <v>333</v>
      </c>
      <c r="F333" s="6" t="s">
        <v>649</v>
      </c>
      <c r="I333" s="6" t="s">
        <v>1338</v>
      </c>
      <c r="J333" s="6" t="s">
        <v>1339</v>
      </c>
      <c r="O333" s="98" t="str">
        <f t="shared" si="430"/>
        <v>PS138_201-1-CTD-200-16S</v>
      </c>
      <c r="P333" s="4" t="s">
        <v>552</v>
      </c>
      <c r="R333" s="21" t="s">
        <v>1541</v>
      </c>
      <c r="S333" s="74">
        <v>9.1</v>
      </c>
      <c r="T333" s="4">
        <f>S333/$AD$2</f>
        <v>1.8199999999999998</v>
      </c>
      <c r="U333" s="4">
        <f>$AH$2-V333</f>
        <v>4.5054945054945046</v>
      </c>
      <c r="V333" s="4">
        <f>IF(T333&gt;=1,$AH$2/T333,$AH$2)</f>
        <v>5.4945054945054954</v>
      </c>
      <c r="X333" s="86" t="s">
        <v>1372</v>
      </c>
      <c r="Y333" s="86">
        <v>9</v>
      </c>
      <c r="Z333" s="21" t="s">
        <v>1541</v>
      </c>
      <c r="AA333" s="74">
        <v>9.1</v>
      </c>
      <c r="AB333" s="21">
        <f>IF(T333&gt;1,(T333-1)*$AF$2,0)</f>
        <v>4.0999999999999996</v>
      </c>
      <c r="AC333" s="4">
        <f t="shared" ref="AC333" si="463">AB333+$AF$2</f>
        <v>9.1</v>
      </c>
      <c r="AK333" s="86" t="s">
        <v>1372</v>
      </c>
      <c r="AL333" s="86">
        <v>9</v>
      </c>
      <c r="AM333" s="21" t="s">
        <v>1541</v>
      </c>
      <c r="AN333" s="89">
        <v>60</v>
      </c>
      <c r="AO333" s="93">
        <f t="shared" ref="AO333" si="464">(AN333/(660*630))*10^6</f>
        <v>144.3001443001443</v>
      </c>
      <c r="AP333">
        <f t="shared" ref="AP333" si="465">(AO333/$AV$2)</f>
        <v>36.075036075036074</v>
      </c>
      <c r="AR333" s="86" t="s">
        <v>1372</v>
      </c>
      <c r="AS333" s="86">
        <v>9</v>
      </c>
      <c r="AT333" s="21" t="s">
        <v>1541</v>
      </c>
      <c r="AU333" s="95">
        <f t="shared" ref="AU333" si="466">IF(AP333&gt;1,(AP333-1)*$AX$2,0)</f>
        <v>350.75036075036076</v>
      </c>
      <c r="AZ333" s="6" t="s">
        <v>1888</v>
      </c>
      <c r="BA333" s="21" t="s">
        <v>1541</v>
      </c>
    </row>
    <row r="334" spans="1:53" ht="14.2" customHeight="1" x14ac:dyDescent="0.45">
      <c r="A334" s="7" t="s">
        <v>838</v>
      </c>
      <c r="B334" s="5">
        <v>45185</v>
      </c>
      <c r="C334" s="8" t="s">
        <v>889</v>
      </c>
      <c r="D334" s="6" t="s">
        <v>900</v>
      </c>
      <c r="E334" s="6" t="s">
        <v>211</v>
      </c>
      <c r="F334" s="6" t="s">
        <v>649</v>
      </c>
      <c r="I334" s="6" t="s">
        <v>1338</v>
      </c>
      <c r="J334" s="6" t="s">
        <v>1339</v>
      </c>
      <c r="P334" s="4" t="s">
        <v>1272</v>
      </c>
      <c r="S334" s="74"/>
      <c r="AA334" s="74"/>
      <c r="AK334" s="86"/>
      <c r="AL334" s="86"/>
      <c r="AM334" s="21"/>
      <c r="AR334" s="86"/>
      <c r="AS334" s="86"/>
      <c r="AT334" s="21"/>
      <c r="BA334" s="21"/>
    </row>
    <row r="335" spans="1:53" ht="14.2" customHeight="1" x14ac:dyDescent="0.45">
      <c r="A335" s="7" t="s">
        <v>839</v>
      </c>
      <c r="B335" s="5">
        <v>45185</v>
      </c>
      <c r="C335" s="8" t="s">
        <v>889</v>
      </c>
      <c r="D335" s="6" t="s">
        <v>900</v>
      </c>
      <c r="E335" s="6" t="s">
        <v>211</v>
      </c>
      <c r="F335" s="6" t="s">
        <v>649</v>
      </c>
      <c r="I335" s="6" t="s">
        <v>1338</v>
      </c>
      <c r="J335" s="6" t="s">
        <v>1339</v>
      </c>
      <c r="O335" s="98" t="str">
        <f t="shared" si="430"/>
        <v>PS138_201-1-CTD-100-16S</v>
      </c>
      <c r="P335" s="4" t="s">
        <v>552</v>
      </c>
      <c r="R335" s="21" t="s">
        <v>1542</v>
      </c>
      <c r="S335" s="74">
        <v>21</v>
      </c>
      <c r="T335" s="4">
        <f>S335/$AD$2</f>
        <v>4.2</v>
      </c>
      <c r="U335" s="4">
        <f>$AH$2-V335</f>
        <v>7.6190476190476186</v>
      </c>
      <c r="V335" s="4">
        <f>IF(T335&gt;=1,$AH$2/T335,$AH$2)</f>
        <v>2.3809523809523809</v>
      </c>
      <c r="X335" s="86" t="s">
        <v>1373</v>
      </c>
      <c r="Y335" s="86">
        <v>9</v>
      </c>
      <c r="Z335" s="21" t="s">
        <v>1542</v>
      </c>
      <c r="AA335" s="74">
        <v>21</v>
      </c>
      <c r="AB335" s="21">
        <f>IF(T335&gt;1,(T335-1)*$AF$2,0)</f>
        <v>16</v>
      </c>
      <c r="AC335" s="4">
        <f t="shared" ref="AC335" si="467">AB335+$AF$2</f>
        <v>21</v>
      </c>
      <c r="AK335" s="86" t="s">
        <v>1373</v>
      </c>
      <c r="AL335" s="86">
        <v>9</v>
      </c>
      <c r="AM335" s="21" t="s">
        <v>1542</v>
      </c>
      <c r="AN335" s="89">
        <v>65</v>
      </c>
      <c r="AO335" s="93">
        <f t="shared" ref="AO335" si="468">(AN335/(660*630))*10^6</f>
        <v>156.32515632515631</v>
      </c>
      <c r="AP335">
        <f t="shared" ref="AP335" si="469">(AO335/$AV$2)</f>
        <v>39.081289081289079</v>
      </c>
      <c r="AR335" s="86" t="s">
        <v>1373</v>
      </c>
      <c r="AS335" s="86">
        <v>9</v>
      </c>
      <c r="AT335" s="21" t="s">
        <v>1542</v>
      </c>
      <c r="AU335" s="95">
        <f t="shared" ref="AU335" si="470">IF(AP335&gt;1,(AP335-1)*$AX$2,0)</f>
        <v>380.81289081289077</v>
      </c>
      <c r="AZ335" s="6" t="s">
        <v>1889</v>
      </c>
      <c r="BA335" s="21" t="s">
        <v>1542</v>
      </c>
    </row>
    <row r="336" spans="1:53" ht="14.2" customHeight="1" x14ac:dyDescent="0.45">
      <c r="A336" s="7" t="s">
        <v>840</v>
      </c>
      <c r="B336" s="5">
        <v>45185</v>
      </c>
      <c r="C336" s="8" t="s">
        <v>889</v>
      </c>
      <c r="D336" s="6" t="s">
        <v>900</v>
      </c>
      <c r="E336" s="6" t="s">
        <v>213</v>
      </c>
      <c r="F336" s="6" t="s">
        <v>649</v>
      </c>
      <c r="I336" s="6" t="s">
        <v>1338</v>
      </c>
      <c r="J336" s="6" t="s">
        <v>1339</v>
      </c>
      <c r="P336" s="4" t="s">
        <v>1272</v>
      </c>
      <c r="S336" s="74"/>
      <c r="AA336" s="74"/>
      <c r="AK336" s="86"/>
      <c r="AL336" s="86"/>
      <c r="AM336" s="21"/>
      <c r="AR336" s="86"/>
      <c r="AS336" s="86"/>
      <c r="AT336" s="21"/>
      <c r="BA336" s="21"/>
    </row>
    <row r="337" spans="1:53" ht="14.2" customHeight="1" x14ac:dyDescent="0.5">
      <c r="A337" s="7" t="s">
        <v>841</v>
      </c>
      <c r="B337" s="5">
        <v>45185</v>
      </c>
      <c r="C337" s="8" t="s">
        <v>889</v>
      </c>
      <c r="D337" s="6" t="s">
        <v>900</v>
      </c>
      <c r="E337" s="6" t="s">
        <v>213</v>
      </c>
      <c r="F337" s="6" t="s">
        <v>649</v>
      </c>
      <c r="I337" s="6" t="s">
        <v>1338</v>
      </c>
      <c r="J337" s="6" t="s">
        <v>1339</v>
      </c>
      <c r="O337" s="98" t="str">
        <f t="shared" si="430"/>
        <v>PS138_201-1-CTD-50-16S</v>
      </c>
      <c r="P337" s="4" t="s">
        <v>552</v>
      </c>
      <c r="R337" s="21" t="s">
        <v>1543</v>
      </c>
      <c r="S337" s="74">
        <v>53</v>
      </c>
      <c r="T337" s="4">
        <f>S337/$AD$2</f>
        <v>10.6</v>
      </c>
      <c r="U337" s="4">
        <f>$AH$2-V337</f>
        <v>9.0566037735849054</v>
      </c>
      <c r="V337" s="4">
        <f>IF(T337&gt;=1,$AH$2/T337,$AH$2)</f>
        <v>0.94339622641509435</v>
      </c>
      <c r="X337" s="87" t="s">
        <v>1367</v>
      </c>
      <c r="Y337" s="87">
        <v>10</v>
      </c>
      <c r="Z337" s="21" t="s">
        <v>1543</v>
      </c>
      <c r="AA337" s="74">
        <v>53</v>
      </c>
      <c r="AB337" s="21">
        <f>IF(T337&gt;1,(T337-1)*$AF$2,0)</f>
        <v>48</v>
      </c>
      <c r="AC337" s="4">
        <f t="shared" ref="AC337" si="471">AB337+$AF$2</f>
        <v>53</v>
      </c>
      <c r="AK337" s="87" t="s">
        <v>1367</v>
      </c>
      <c r="AL337" s="87">
        <v>10</v>
      </c>
      <c r="AM337" s="21" t="s">
        <v>1543</v>
      </c>
      <c r="AN337" s="89">
        <v>66</v>
      </c>
      <c r="AO337" s="93">
        <f t="shared" ref="AO337" si="472">(AN337/(660*630))*10^6</f>
        <v>158.73015873015873</v>
      </c>
      <c r="AP337">
        <f t="shared" ref="AP337" si="473">(AO337/$AV$2)</f>
        <v>39.682539682539684</v>
      </c>
      <c r="AR337" s="87" t="s">
        <v>1367</v>
      </c>
      <c r="AS337" s="87">
        <v>10</v>
      </c>
      <c r="AT337" s="21" t="s">
        <v>1543</v>
      </c>
      <c r="AU337" s="95">
        <f t="shared" ref="AU337" si="474">IF(AP337&gt;1,(AP337-1)*$AX$2,0)</f>
        <v>386.82539682539687</v>
      </c>
      <c r="AZ337" s="6" t="s">
        <v>1890</v>
      </c>
      <c r="BA337" s="21" t="s">
        <v>1543</v>
      </c>
    </row>
    <row r="338" spans="1:53" ht="14.2" customHeight="1" x14ac:dyDescent="0.45">
      <c r="A338" s="7" t="s">
        <v>842</v>
      </c>
      <c r="B338" s="5">
        <v>45185</v>
      </c>
      <c r="C338" s="8" t="s">
        <v>889</v>
      </c>
      <c r="D338" s="6" t="s">
        <v>900</v>
      </c>
      <c r="E338" s="6" t="s">
        <v>886</v>
      </c>
      <c r="F338" s="6" t="s">
        <v>649</v>
      </c>
      <c r="I338" s="6" t="s">
        <v>1338</v>
      </c>
      <c r="J338" s="6" t="s">
        <v>1339</v>
      </c>
      <c r="P338" s="4" t="s">
        <v>1272</v>
      </c>
      <c r="S338" s="74"/>
      <c r="AA338" s="74"/>
      <c r="AK338" s="86"/>
      <c r="AL338" s="86"/>
      <c r="AM338" s="21"/>
      <c r="AR338" s="86"/>
      <c r="AS338" s="86"/>
      <c r="AT338" s="21"/>
      <c r="BA338" s="21"/>
    </row>
    <row r="339" spans="1:53" ht="14.2" customHeight="1" x14ac:dyDescent="0.5">
      <c r="A339" s="7" t="s">
        <v>843</v>
      </c>
      <c r="B339" s="5">
        <v>45185</v>
      </c>
      <c r="C339" s="8" t="s">
        <v>889</v>
      </c>
      <c r="D339" s="6" t="s">
        <v>900</v>
      </c>
      <c r="E339" s="6" t="s">
        <v>886</v>
      </c>
      <c r="F339" s="6" t="s">
        <v>649</v>
      </c>
      <c r="I339" s="6" t="s">
        <v>1338</v>
      </c>
      <c r="J339" s="6" t="s">
        <v>1339</v>
      </c>
      <c r="O339" s="98" t="str">
        <f t="shared" si="430"/>
        <v>PS138_201-1-CTD-chlmax-16S</v>
      </c>
      <c r="P339" s="4" t="s">
        <v>552</v>
      </c>
      <c r="R339" s="21" t="s">
        <v>1544</v>
      </c>
      <c r="S339" s="74">
        <v>70</v>
      </c>
      <c r="T339" s="4">
        <f>S339/$AD$2</f>
        <v>14</v>
      </c>
      <c r="U339" s="4">
        <f>$AH$2-V339</f>
        <v>9.2857142857142865</v>
      </c>
      <c r="V339" s="4">
        <f>IF(T339&gt;=1,$AH$2/T339,$AH$2)</f>
        <v>0.7142857142857143</v>
      </c>
      <c r="X339" s="86" t="s">
        <v>1368</v>
      </c>
      <c r="Y339" s="87">
        <v>10</v>
      </c>
      <c r="Z339" s="21" t="s">
        <v>1544</v>
      </c>
      <c r="AA339" s="74">
        <v>70</v>
      </c>
      <c r="AB339" s="21">
        <f>IF(T339&gt;1,(T339-1)*$AF$2,0)</f>
        <v>65</v>
      </c>
      <c r="AC339" s="4">
        <f t="shared" ref="AC339" si="475">AB339+$AF$2</f>
        <v>70</v>
      </c>
      <c r="AK339" s="86" t="s">
        <v>1368</v>
      </c>
      <c r="AL339" s="87">
        <v>10</v>
      </c>
      <c r="AM339" s="21" t="s">
        <v>1544</v>
      </c>
      <c r="AN339" s="89">
        <v>83</v>
      </c>
      <c r="AO339" s="93">
        <f t="shared" ref="AO339" si="476">(AN339/(660*630))*10^6</f>
        <v>199.6151996151996</v>
      </c>
      <c r="AP339">
        <f t="shared" ref="AP339" si="477">(AO339/$AV$2)</f>
        <v>49.9037999037999</v>
      </c>
      <c r="AR339" s="86" t="s">
        <v>1368</v>
      </c>
      <c r="AS339" s="87">
        <v>10</v>
      </c>
      <c r="AT339" s="21" t="s">
        <v>1544</v>
      </c>
      <c r="AU339" s="95">
        <f t="shared" ref="AU339" si="478">IF(AP339&gt;1,(AP339-1)*$AX$2,0)</f>
        <v>489.03799903799899</v>
      </c>
      <c r="AZ339" s="6" t="s">
        <v>1891</v>
      </c>
      <c r="BA339" s="21" t="s">
        <v>1544</v>
      </c>
    </row>
    <row r="340" spans="1:53" ht="14.2" customHeight="1" x14ac:dyDescent="0.45">
      <c r="A340" s="7" t="s">
        <v>844</v>
      </c>
      <c r="B340" s="5">
        <v>45185</v>
      </c>
      <c r="C340" s="8" t="s">
        <v>889</v>
      </c>
      <c r="D340" s="6" t="s">
        <v>900</v>
      </c>
      <c r="E340" s="6" t="s">
        <v>328</v>
      </c>
      <c r="F340" s="6" t="s">
        <v>649</v>
      </c>
      <c r="I340" s="6" t="s">
        <v>1338</v>
      </c>
      <c r="J340" s="6" t="s">
        <v>1339</v>
      </c>
      <c r="P340" s="4" t="s">
        <v>1272</v>
      </c>
      <c r="S340" s="74"/>
      <c r="AA340" s="74"/>
      <c r="AK340" s="86"/>
      <c r="AL340" s="86"/>
      <c r="AM340" s="21"/>
      <c r="AR340" s="86"/>
      <c r="AS340" s="86"/>
      <c r="AT340" s="21"/>
      <c r="BA340" s="21"/>
    </row>
    <row r="341" spans="1:53" ht="14.2" customHeight="1" x14ac:dyDescent="0.5">
      <c r="A341" s="7" t="s">
        <v>845</v>
      </c>
      <c r="B341" s="5">
        <v>45185</v>
      </c>
      <c r="C341" s="8" t="s">
        <v>889</v>
      </c>
      <c r="D341" s="6" t="s">
        <v>900</v>
      </c>
      <c r="E341" s="6" t="s">
        <v>328</v>
      </c>
      <c r="F341" s="6" t="s">
        <v>649</v>
      </c>
      <c r="I341" s="6" t="s">
        <v>1338</v>
      </c>
      <c r="J341" s="6" t="s">
        <v>1339</v>
      </c>
      <c r="O341" s="98" t="str">
        <f t="shared" si="430"/>
        <v>PS138_201-1-CTD-10-16S</v>
      </c>
      <c r="P341" s="4" t="s">
        <v>552</v>
      </c>
      <c r="R341" s="21" t="s">
        <v>1545</v>
      </c>
      <c r="S341" s="74">
        <v>46</v>
      </c>
      <c r="T341" s="4">
        <f>S341/$AD$2</f>
        <v>9.1999999999999993</v>
      </c>
      <c r="U341" s="4">
        <f>$AH$2-V341</f>
        <v>8.9130434782608692</v>
      </c>
      <c r="V341" s="4">
        <f>IF(T341&gt;=1,$AH$2/T341,$AH$2)</f>
        <v>1.0869565217391306</v>
      </c>
      <c r="X341" s="86" t="s">
        <v>1369</v>
      </c>
      <c r="Y341" s="87">
        <v>10</v>
      </c>
      <c r="Z341" s="21" t="s">
        <v>1545</v>
      </c>
      <c r="AA341" s="74">
        <v>46</v>
      </c>
      <c r="AB341" s="21">
        <f>IF(T341&gt;1,(T341-1)*$AF$2,0)</f>
        <v>41</v>
      </c>
      <c r="AC341" s="4">
        <f t="shared" ref="AC341" si="479">AB341+$AF$2</f>
        <v>46</v>
      </c>
      <c r="AK341" s="86" t="s">
        <v>1369</v>
      </c>
      <c r="AL341" s="87">
        <v>10</v>
      </c>
      <c r="AM341" s="21" t="s">
        <v>1545</v>
      </c>
      <c r="AN341" s="89">
        <v>68</v>
      </c>
      <c r="AO341" s="93">
        <f t="shared" ref="AO341" si="480">(AN341/(660*630))*10^6</f>
        <v>163.54016354016352</v>
      </c>
      <c r="AP341">
        <f t="shared" ref="AP341" si="481">(AO341/$AV$2)</f>
        <v>40.88504088504088</v>
      </c>
      <c r="AR341" s="86" t="s">
        <v>1369</v>
      </c>
      <c r="AS341" s="87">
        <v>10</v>
      </c>
      <c r="AT341" s="21" t="s">
        <v>1545</v>
      </c>
      <c r="AU341" s="95">
        <f t="shared" ref="AU341" si="482">IF(AP341&gt;1,(AP341-1)*$AX$2,0)</f>
        <v>398.85040885040883</v>
      </c>
      <c r="AZ341" s="6" t="s">
        <v>1892</v>
      </c>
      <c r="BA341" s="21" t="s">
        <v>1545</v>
      </c>
    </row>
    <row r="342" spans="1:53" ht="14.2" customHeight="1" x14ac:dyDescent="0.45">
      <c r="A342" s="7" t="s">
        <v>846</v>
      </c>
      <c r="B342" s="5">
        <v>45185</v>
      </c>
      <c r="C342" s="8" t="s">
        <v>890</v>
      </c>
      <c r="F342" s="6" t="s">
        <v>647</v>
      </c>
      <c r="I342" s="77" t="s">
        <v>1340</v>
      </c>
      <c r="J342" s="77" t="s">
        <v>1341</v>
      </c>
      <c r="P342" s="4" t="s">
        <v>1272</v>
      </c>
      <c r="S342" s="74"/>
      <c r="AA342" s="74"/>
      <c r="AK342" s="86"/>
      <c r="AL342" s="86"/>
      <c r="AM342" s="21"/>
      <c r="AR342" s="86"/>
      <c r="AS342" s="86"/>
      <c r="AT342" s="21"/>
      <c r="BA342" s="21"/>
    </row>
    <row r="343" spans="1:53" ht="14.2" customHeight="1" x14ac:dyDescent="0.5">
      <c r="A343" s="7" t="s">
        <v>847</v>
      </c>
      <c r="B343" s="5">
        <v>45185</v>
      </c>
      <c r="C343" s="8" t="s">
        <v>890</v>
      </c>
      <c r="F343" s="6" t="s">
        <v>647</v>
      </c>
      <c r="I343" s="77" t="s">
        <v>1340</v>
      </c>
      <c r="J343" s="77" t="s">
        <v>1341</v>
      </c>
      <c r="O343" s="98" t="str">
        <f t="shared" si="430"/>
        <v>PS138_199-1-OFOBS--16S</v>
      </c>
      <c r="P343" s="4" t="s">
        <v>552</v>
      </c>
      <c r="R343" s="21" t="s">
        <v>1546</v>
      </c>
      <c r="S343" s="74">
        <v>5.7</v>
      </c>
      <c r="T343" s="4">
        <f>S343/$AD$2</f>
        <v>1.1400000000000001</v>
      </c>
      <c r="U343" s="4">
        <f>$AH$2-V343</f>
        <v>1.2280701754385976</v>
      </c>
      <c r="V343" s="4">
        <f>IF(T343&gt;=1,$AH$2/T343,$AH$2)</f>
        <v>8.7719298245614024</v>
      </c>
      <c r="X343" s="86" t="s">
        <v>1370</v>
      </c>
      <c r="Y343" s="87">
        <v>10</v>
      </c>
      <c r="Z343" s="21" t="s">
        <v>1546</v>
      </c>
      <c r="AA343" s="74">
        <v>5.7</v>
      </c>
      <c r="AB343" s="21">
        <f>IF(T343&gt;1,(T343-1)*$AF$2,0)</f>
        <v>0.70000000000000062</v>
      </c>
      <c r="AC343" s="4">
        <f t="shared" ref="AC343" si="483">AB343+$AF$2</f>
        <v>5.7000000000000011</v>
      </c>
      <c r="AK343" s="86" t="s">
        <v>1370</v>
      </c>
      <c r="AL343" s="87">
        <v>10</v>
      </c>
      <c r="AM343" s="21" t="s">
        <v>1546</v>
      </c>
      <c r="AN343" s="89">
        <v>58</v>
      </c>
      <c r="AO343" s="93">
        <f t="shared" ref="AO343" si="484">(AN343/(660*630))*10^6</f>
        <v>139.49013949013951</v>
      </c>
      <c r="AP343">
        <f t="shared" ref="AP343" si="485">(AO343/$AV$2)</f>
        <v>34.872534872534878</v>
      </c>
      <c r="AR343" s="86" t="s">
        <v>1370</v>
      </c>
      <c r="AS343" s="87">
        <v>10</v>
      </c>
      <c r="AT343" s="21" t="s">
        <v>1546</v>
      </c>
      <c r="AU343" s="95">
        <f t="shared" ref="AU343" si="486">IF(AP343&gt;1,(AP343-1)*$AX$2,0)</f>
        <v>338.72534872534879</v>
      </c>
      <c r="AZ343" s="6" t="s">
        <v>1893</v>
      </c>
      <c r="BA343" s="21" t="s">
        <v>1546</v>
      </c>
    </row>
    <row r="344" spans="1:53" ht="14.2" customHeight="1" x14ac:dyDescent="0.45">
      <c r="A344" s="7" t="s">
        <v>848</v>
      </c>
      <c r="B344" s="5">
        <v>45186</v>
      </c>
      <c r="C344" s="8" t="s">
        <v>891</v>
      </c>
      <c r="D344" s="6" t="s">
        <v>901</v>
      </c>
      <c r="E344" s="6" t="s">
        <v>201</v>
      </c>
      <c r="F344" s="6" t="s">
        <v>649</v>
      </c>
      <c r="I344" s="6" t="s">
        <v>1342</v>
      </c>
      <c r="J344" s="6" t="s">
        <v>1343</v>
      </c>
      <c r="P344" s="4" t="s">
        <v>1272</v>
      </c>
      <c r="S344" s="74"/>
      <c r="AA344" s="74"/>
      <c r="AK344" s="86"/>
      <c r="AL344" s="86"/>
      <c r="AM344" s="21"/>
      <c r="AR344" s="86"/>
      <c r="AS344" s="86"/>
      <c r="AT344" s="21"/>
      <c r="BA344" s="21"/>
    </row>
    <row r="345" spans="1:53" ht="14.2" customHeight="1" x14ac:dyDescent="0.5">
      <c r="A345" s="7" t="s">
        <v>849</v>
      </c>
      <c r="B345" s="5">
        <v>45186</v>
      </c>
      <c r="C345" s="8" t="s">
        <v>891</v>
      </c>
      <c r="D345" s="6" t="s">
        <v>901</v>
      </c>
      <c r="E345" s="6" t="s">
        <v>201</v>
      </c>
      <c r="F345" s="6" t="s">
        <v>649</v>
      </c>
      <c r="I345" s="6" t="s">
        <v>1342</v>
      </c>
      <c r="J345" s="6" t="s">
        <v>1343</v>
      </c>
      <c r="O345" s="98" t="str">
        <f t="shared" si="430"/>
        <v>PS138_204-1-CTD-500-16S</v>
      </c>
      <c r="P345" s="4" t="s">
        <v>552</v>
      </c>
      <c r="R345" s="21" t="s">
        <v>1547</v>
      </c>
      <c r="S345" s="74">
        <v>9.4</v>
      </c>
      <c r="T345" s="4">
        <f>S345/$AD$2</f>
        <v>1.8800000000000001</v>
      </c>
      <c r="U345" s="4">
        <f>$AH$2-V345</f>
        <v>4.6808510638297873</v>
      </c>
      <c r="V345" s="4">
        <f>IF(T345&gt;=1,$AH$2/T345,$AH$2)</f>
        <v>5.3191489361702127</v>
      </c>
      <c r="X345" s="86" t="s">
        <v>1138</v>
      </c>
      <c r="Y345" s="87">
        <v>10</v>
      </c>
      <c r="Z345" s="21" t="s">
        <v>1547</v>
      </c>
      <c r="AA345" s="74">
        <v>9.4</v>
      </c>
      <c r="AB345" s="21">
        <f>IF(T345&gt;1,(T345-1)*$AF$2,0)</f>
        <v>4.4000000000000004</v>
      </c>
      <c r="AC345" s="4">
        <f t="shared" ref="AC345" si="487">AB345+$AF$2</f>
        <v>9.4</v>
      </c>
      <c r="AK345" s="86" t="s">
        <v>1138</v>
      </c>
      <c r="AL345" s="87">
        <v>10</v>
      </c>
      <c r="AM345" s="21" t="s">
        <v>1547</v>
      </c>
      <c r="AN345" s="89">
        <v>64</v>
      </c>
      <c r="AO345" s="93">
        <f t="shared" ref="AO345" si="488">(AN345/(660*630))*10^6</f>
        <v>153.92015392015392</v>
      </c>
      <c r="AP345">
        <f t="shared" ref="AP345" si="489">(AO345/$AV$2)</f>
        <v>38.48003848003848</v>
      </c>
      <c r="AR345" s="86" t="s">
        <v>1138</v>
      </c>
      <c r="AS345" s="87">
        <v>10</v>
      </c>
      <c r="AT345" s="21" t="s">
        <v>1547</v>
      </c>
      <c r="AU345" s="95">
        <f t="shared" ref="AU345" si="490">IF(AP345&gt;1,(AP345-1)*$AX$2,0)</f>
        <v>374.80038480038479</v>
      </c>
      <c r="AZ345" s="6" t="s">
        <v>1894</v>
      </c>
      <c r="BA345" s="21" t="s">
        <v>1547</v>
      </c>
    </row>
    <row r="346" spans="1:53" ht="14.2" customHeight="1" x14ac:dyDescent="0.45">
      <c r="A346" s="7" t="s">
        <v>850</v>
      </c>
      <c r="B346" s="5">
        <v>45186</v>
      </c>
      <c r="C346" s="8" t="s">
        <v>891</v>
      </c>
      <c r="D346" s="6" t="s">
        <v>901</v>
      </c>
      <c r="E346" s="6" t="s">
        <v>333</v>
      </c>
      <c r="F346" s="6" t="s">
        <v>649</v>
      </c>
      <c r="I346" s="6" t="s">
        <v>1342</v>
      </c>
      <c r="J346" s="6" t="s">
        <v>1343</v>
      </c>
      <c r="P346" s="4" t="s">
        <v>1272</v>
      </c>
      <c r="S346" s="74"/>
      <c r="AA346" s="74"/>
      <c r="AK346" s="86"/>
      <c r="AL346" s="86"/>
      <c r="AM346" s="21"/>
      <c r="AR346" s="86"/>
      <c r="AS346" s="86"/>
      <c r="AT346" s="21"/>
      <c r="BA346" s="21"/>
    </row>
    <row r="347" spans="1:53" ht="14.2" customHeight="1" x14ac:dyDescent="0.5">
      <c r="A347" s="7" t="s">
        <v>851</v>
      </c>
      <c r="B347" s="5">
        <v>45186</v>
      </c>
      <c r="C347" s="8" t="s">
        <v>891</v>
      </c>
      <c r="D347" s="6" t="s">
        <v>901</v>
      </c>
      <c r="E347" s="6" t="s">
        <v>333</v>
      </c>
      <c r="F347" s="6" t="s">
        <v>649</v>
      </c>
      <c r="I347" s="6" t="s">
        <v>1342</v>
      </c>
      <c r="J347" s="6" t="s">
        <v>1343</v>
      </c>
      <c r="O347" s="98" t="str">
        <f t="shared" si="430"/>
        <v>PS138_204-1-CTD-200-16S</v>
      </c>
      <c r="P347" s="4" t="s">
        <v>552</v>
      </c>
      <c r="R347" s="21" t="s">
        <v>1548</v>
      </c>
      <c r="S347" s="74">
        <v>9.8000000000000007</v>
      </c>
      <c r="T347" s="4">
        <f>S347/$AD$2</f>
        <v>1.9600000000000002</v>
      </c>
      <c r="U347" s="4">
        <f>$AH$2-V347</f>
        <v>4.8979591836734695</v>
      </c>
      <c r="V347" s="4">
        <f>IF(T347&gt;=1,$AH$2/T347,$AH$2)</f>
        <v>5.1020408163265305</v>
      </c>
      <c r="X347" s="86" t="s">
        <v>1371</v>
      </c>
      <c r="Y347" s="87">
        <v>10</v>
      </c>
      <c r="Z347" s="21" t="s">
        <v>1548</v>
      </c>
      <c r="AA347" s="74">
        <v>9.8000000000000007</v>
      </c>
      <c r="AB347" s="21">
        <f>IF(T347&gt;1,(T347-1)*$AF$2,0)</f>
        <v>4.8000000000000007</v>
      </c>
      <c r="AC347" s="4">
        <f t="shared" ref="AC347" si="491">AB347+$AF$2</f>
        <v>9.8000000000000007</v>
      </c>
      <c r="AK347" s="86" t="s">
        <v>1371</v>
      </c>
      <c r="AL347" s="87">
        <v>10</v>
      </c>
      <c r="AM347" s="21" t="s">
        <v>1548</v>
      </c>
      <c r="AN347" s="89">
        <v>52</v>
      </c>
      <c r="AO347" s="93">
        <f t="shared" ref="AO347" si="492">(AN347/(660*630))*10^6</f>
        <v>125.06012506012507</v>
      </c>
      <c r="AP347">
        <f t="shared" ref="AP347" si="493">(AO347/$AV$2)</f>
        <v>31.265031265031269</v>
      </c>
      <c r="AR347" s="86" t="s">
        <v>1371</v>
      </c>
      <c r="AS347" s="87">
        <v>10</v>
      </c>
      <c r="AT347" s="21" t="s">
        <v>1548</v>
      </c>
      <c r="AU347" s="95">
        <f t="shared" ref="AU347" si="494">IF(AP347&gt;1,(AP347-1)*$AX$2,0)</f>
        <v>302.65031265031269</v>
      </c>
      <c r="AZ347" s="6" t="s">
        <v>1895</v>
      </c>
      <c r="BA347" s="21" t="s">
        <v>1548</v>
      </c>
    </row>
    <row r="348" spans="1:53" ht="14.2" customHeight="1" x14ac:dyDescent="0.45">
      <c r="A348" s="7" t="s">
        <v>852</v>
      </c>
      <c r="B348" s="5">
        <v>45186</v>
      </c>
      <c r="C348" s="8" t="s">
        <v>891</v>
      </c>
      <c r="D348" s="6" t="s">
        <v>901</v>
      </c>
      <c r="E348" s="6" t="s">
        <v>211</v>
      </c>
      <c r="F348" s="6" t="s">
        <v>649</v>
      </c>
      <c r="I348" s="6" t="s">
        <v>1342</v>
      </c>
      <c r="J348" s="6" t="s">
        <v>1343</v>
      </c>
      <c r="P348" s="4" t="s">
        <v>1272</v>
      </c>
      <c r="S348" s="74"/>
      <c r="AA348" s="74"/>
      <c r="AK348" s="86"/>
      <c r="AL348" s="86"/>
      <c r="AM348" s="21"/>
      <c r="AR348" s="86"/>
      <c r="AS348" s="86"/>
      <c r="AT348" s="21"/>
      <c r="BA348" s="21"/>
    </row>
    <row r="349" spans="1:53" ht="14.2" customHeight="1" x14ac:dyDescent="0.5">
      <c r="A349" s="7" t="s">
        <v>853</v>
      </c>
      <c r="B349" s="5">
        <v>45186</v>
      </c>
      <c r="C349" s="8" t="s">
        <v>891</v>
      </c>
      <c r="D349" s="6" t="s">
        <v>901</v>
      </c>
      <c r="E349" s="6" t="s">
        <v>211</v>
      </c>
      <c r="F349" s="6" t="s">
        <v>649</v>
      </c>
      <c r="I349" s="6" t="s">
        <v>1342</v>
      </c>
      <c r="J349" s="6" t="s">
        <v>1343</v>
      </c>
      <c r="O349" s="98" t="str">
        <f t="shared" si="430"/>
        <v>PS138_204-1-CTD-100-16S</v>
      </c>
      <c r="P349" s="4" t="s">
        <v>552</v>
      </c>
      <c r="R349" s="21" t="s">
        <v>1549</v>
      </c>
      <c r="S349" s="74">
        <v>13</v>
      </c>
      <c r="T349" s="4">
        <f>S349/$AD$2</f>
        <v>2.6</v>
      </c>
      <c r="U349" s="4">
        <f>$AH$2-V349</f>
        <v>6.1538461538461542</v>
      </c>
      <c r="V349" s="4">
        <f>IF(T349&gt;=1,$AH$2/T349,$AH$2)</f>
        <v>3.8461538461538458</v>
      </c>
      <c r="X349" s="86" t="s">
        <v>1372</v>
      </c>
      <c r="Y349" s="87">
        <v>10</v>
      </c>
      <c r="Z349" s="21" t="s">
        <v>1549</v>
      </c>
      <c r="AA349" s="74">
        <v>13</v>
      </c>
      <c r="AB349" s="21">
        <f>IF(T349&gt;1,(T349-1)*$AF$2,0)</f>
        <v>8</v>
      </c>
      <c r="AC349" s="4">
        <f t="shared" ref="AC349" si="495">AB349+$AF$2</f>
        <v>13</v>
      </c>
      <c r="AK349" s="86" t="s">
        <v>1372</v>
      </c>
      <c r="AL349" s="87">
        <v>10</v>
      </c>
      <c r="AM349" s="21" t="s">
        <v>1549</v>
      </c>
      <c r="AN349" s="89">
        <v>70</v>
      </c>
      <c r="AO349" s="93">
        <f t="shared" ref="AO349" si="496">(AN349/(660*630))*10^6</f>
        <v>168.35016835016836</v>
      </c>
      <c r="AP349">
        <f t="shared" ref="AP349" si="497">(AO349/$AV$2)</f>
        <v>42.08754208754209</v>
      </c>
      <c r="AR349" s="86" t="s">
        <v>1372</v>
      </c>
      <c r="AS349" s="87">
        <v>10</v>
      </c>
      <c r="AT349" s="21" t="s">
        <v>1549</v>
      </c>
      <c r="AU349" s="95">
        <f t="shared" ref="AU349" si="498">IF(AP349&gt;1,(AP349-1)*$AX$2,0)</f>
        <v>410.8754208754209</v>
      </c>
      <c r="AZ349" s="6" t="s">
        <v>1896</v>
      </c>
      <c r="BA349" s="21" t="s">
        <v>1549</v>
      </c>
    </row>
    <row r="350" spans="1:53" ht="14.2" customHeight="1" x14ac:dyDescent="0.45">
      <c r="A350" s="7" t="s">
        <v>854</v>
      </c>
      <c r="B350" s="5">
        <v>45186</v>
      </c>
      <c r="C350" s="8" t="s">
        <v>891</v>
      </c>
      <c r="D350" s="6" t="s">
        <v>901</v>
      </c>
      <c r="E350" s="6" t="s">
        <v>213</v>
      </c>
      <c r="F350" s="6" t="s">
        <v>649</v>
      </c>
      <c r="I350" s="6" t="s">
        <v>1342</v>
      </c>
      <c r="J350" s="6" t="s">
        <v>1343</v>
      </c>
      <c r="P350" s="4" t="s">
        <v>1272</v>
      </c>
      <c r="S350" s="74"/>
      <c r="AA350" s="74"/>
      <c r="AK350" s="86"/>
      <c r="AL350" s="86"/>
      <c r="AM350" s="21"/>
      <c r="AR350" s="86"/>
      <c r="AS350" s="86"/>
      <c r="AT350" s="21"/>
      <c r="BA350" s="21"/>
    </row>
    <row r="351" spans="1:53" ht="14.2" customHeight="1" x14ac:dyDescent="0.5">
      <c r="A351" s="7" t="s">
        <v>855</v>
      </c>
      <c r="B351" s="5">
        <v>45186</v>
      </c>
      <c r="C351" s="8" t="s">
        <v>891</v>
      </c>
      <c r="D351" s="6" t="s">
        <v>901</v>
      </c>
      <c r="E351" s="6" t="s">
        <v>213</v>
      </c>
      <c r="F351" s="6" t="s">
        <v>649</v>
      </c>
      <c r="I351" s="6" t="s">
        <v>1342</v>
      </c>
      <c r="J351" s="6" t="s">
        <v>1343</v>
      </c>
      <c r="O351" s="98" t="str">
        <f t="shared" si="430"/>
        <v>PS138_204-1-CTD-50-16S</v>
      </c>
      <c r="P351" s="4" t="s">
        <v>552</v>
      </c>
      <c r="R351" s="21" t="s">
        <v>1550</v>
      </c>
      <c r="S351" s="74">
        <v>24</v>
      </c>
      <c r="T351" s="4">
        <f>S351/$AD$2</f>
        <v>4.8</v>
      </c>
      <c r="U351" s="4">
        <f>$AH$2-V351</f>
        <v>7.9166666666666661</v>
      </c>
      <c r="V351" s="4">
        <f>IF(T351&gt;=1,$AH$2/T351,$AH$2)</f>
        <v>2.0833333333333335</v>
      </c>
      <c r="X351" s="86" t="s">
        <v>1373</v>
      </c>
      <c r="Y351" s="87">
        <v>10</v>
      </c>
      <c r="Z351" s="21" t="s">
        <v>1550</v>
      </c>
      <c r="AA351" s="74">
        <v>24</v>
      </c>
      <c r="AB351" s="21">
        <f>IF(T351&gt;1,(T351-1)*$AF$2,0)</f>
        <v>19</v>
      </c>
      <c r="AC351" s="4">
        <f t="shared" ref="AC351" si="499">AB351+$AF$2</f>
        <v>24</v>
      </c>
      <c r="AK351" s="86" t="s">
        <v>1373</v>
      </c>
      <c r="AL351" s="87">
        <v>10</v>
      </c>
      <c r="AM351" s="21" t="s">
        <v>1550</v>
      </c>
      <c r="AN351" s="89">
        <v>81</v>
      </c>
      <c r="AO351" s="93">
        <f t="shared" ref="AO351" si="500">(AN351/(660*630))*10^6</f>
        <v>194.80519480519482</v>
      </c>
      <c r="AP351">
        <f t="shared" ref="AP351" si="501">(AO351/$AV$2)</f>
        <v>48.701298701298704</v>
      </c>
      <c r="AR351" s="86" t="s">
        <v>1373</v>
      </c>
      <c r="AS351" s="87">
        <v>10</v>
      </c>
      <c r="AT351" s="21" t="s">
        <v>1550</v>
      </c>
      <c r="AU351" s="95">
        <f t="shared" ref="AU351" si="502">IF(AP351&gt;1,(AP351-1)*$AX$2,0)</f>
        <v>477.01298701298703</v>
      </c>
      <c r="AZ351" s="6" t="s">
        <v>1897</v>
      </c>
      <c r="BA351" s="21" t="s">
        <v>1550</v>
      </c>
    </row>
    <row r="352" spans="1:53" ht="14.2" customHeight="1" x14ac:dyDescent="0.45">
      <c r="A352" s="7" t="s">
        <v>856</v>
      </c>
      <c r="B352" s="5">
        <v>45186</v>
      </c>
      <c r="C352" s="8" t="s">
        <v>891</v>
      </c>
      <c r="D352" s="6" t="s">
        <v>901</v>
      </c>
      <c r="E352" s="6" t="s">
        <v>886</v>
      </c>
      <c r="F352" s="6" t="s">
        <v>649</v>
      </c>
      <c r="I352" s="6" t="s">
        <v>1342</v>
      </c>
      <c r="J352" s="6" t="s">
        <v>1343</v>
      </c>
      <c r="P352" s="4" t="s">
        <v>1272</v>
      </c>
      <c r="S352" s="74"/>
      <c r="AA352" s="74"/>
      <c r="AK352" s="86"/>
      <c r="AL352" s="86"/>
      <c r="AM352" s="21"/>
      <c r="AR352" s="86"/>
      <c r="AS352" s="86"/>
      <c r="AT352" s="21"/>
      <c r="BA352" s="21"/>
    </row>
    <row r="353" spans="1:53" ht="14.2" customHeight="1" x14ac:dyDescent="0.5">
      <c r="A353" s="7" t="s">
        <v>857</v>
      </c>
      <c r="B353" s="5">
        <v>45186</v>
      </c>
      <c r="C353" s="8" t="s">
        <v>891</v>
      </c>
      <c r="D353" s="6" t="s">
        <v>901</v>
      </c>
      <c r="E353" s="6" t="s">
        <v>886</v>
      </c>
      <c r="F353" s="6" t="s">
        <v>649</v>
      </c>
      <c r="I353" s="6" t="s">
        <v>1342</v>
      </c>
      <c r="J353" s="6" t="s">
        <v>1343</v>
      </c>
      <c r="O353" s="98" t="str">
        <f t="shared" si="430"/>
        <v>PS138_204-1-CTD-chlmax-16S</v>
      </c>
      <c r="P353" s="4" t="s">
        <v>552</v>
      </c>
      <c r="R353" s="21" t="s">
        <v>1551</v>
      </c>
      <c r="S353" s="74">
        <v>32</v>
      </c>
      <c r="T353" s="4">
        <f>S353/$AD$2</f>
        <v>6.4</v>
      </c>
      <c r="U353" s="4">
        <f>$AH$2-V353</f>
        <v>8.4375</v>
      </c>
      <c r="V353" s="4">
        <f>IF(T353&gt;=1,$AH$2/T353,$AH$2)</f>
        <v>1.5625</v>
      </c>
      <c r="X353" s="87" t="s">
        <v>1367</v>
      </c>
      <c r="Y353" s="86">
        <v>11</v>
      </c>
      <c r="Z353" s="21" t="s">
        <v>1551</v>
      </c>
      <c r="AA353" s="74">
        <v>32</v>
      </c>
      <c r="AB353" s="21">
        <f>IF(T353&gt;1,(T353-1)*$AF$2,0)</f>
        <v>27</v>
      </c>
      <c r="AC353" s="4">
        <f t="shared" ref="AC353" si="503">AB353+$AF$2</f>
        <v>32</v>
      </c>
      <c r="AK353" s="87" t="s">
        <v>1367</v>
      </c>
      <c r="AL353" s="86">
        <v>11</v>
      </c>
      <c r="AM353" s="21" t="s">
        <v>1551</v>
      </c>
      <c r="AN353" s="89">
        <v>107</v>
      </c>
      <c r="AO353" s="93">
        <f t="shared" ref="AO353" si="504">(AN353/(660*630))*10^6</f>
        <v>257.33525733525738</v>
      </c>
      <c r="AP353">
        <f t="shared" ref="AP353" si="505">(AO353/$AV$2)</f>
        <v>64.333814333814345</v>
      </c>
      <c r="AR353" s="87" t="s">
        <v>1367</v>
      </c>
      <c r="AS353" s="86">
        <v>11</v>
      </c>
      <c r="AT353" s="21" t="s">
        <v>1551</v>
      </c>
      <c r="AU353" s="95">
        <f t="shared" ref="AU353" si="506">IF(AP353&gt;1,(AP353-1)*$AX$2,0)</f>
        <v>633.33814333814348</v>
      </c>
      <c r="AZ353" s="6" t="s">
        <v>1898</v>
      </c>
      <c r="BA353" s="21" t="s">
        <v>1551</v>
      </c>
    </row>
    <row r="354" spans="1:53" ht="14.2" customHeight="1" x14ac:dyDescent="0.45">
      <c r="A354" s="7" t="s">
        <v>858</v>
      </c>
      <c r="B354" s="5">
        <v>45186</v>
      </c>
      <c r="C354" s="8" t="s">
        <v>891</v>
      </c>
      <c r="D354" s="6" t="s">
        <v>901</v>
      </c>
      <c r="E354" s="6" t="s">
        <v>328</v>
      </c>
      <c r="F354" s="6" t="s">
        <v>649</v>
      </c>
      <c r="I354" s="6" t="s">
        <v>1342</v>
      </c>
      <c r="J354" s="6" t="s">
        <v>1343</v>
      </c>
      <c r="P354" s="4" t="s">
        <v>1272</v>
      </c>
      <c r="S354" s="74"/>
      <c r="AA354" s="74"/>
      <c r="AK354" s="86"/>
      <c r="AL354" s="86"/>
      <c r="AM354" s="21"/>
      <c r="AR354" s="86"/>
      <c r="AS354" s="86"/>
      <c r="AT354" s="21"/>
      <c r="BA354" s="21"/>
    </row>
    <row r="355" spans="1:53" ht="14.2" customHeight="1" x14ac:dyDescent="0.45">
      <c r="A355" s="7" t="s">
        <v>859</v>
      </c>
      <c r="B355" s="5">
        <v>45186</v>
      </c>
      <c r="C355" s="8" t="s">
        <v>891</v>
      </c>
      <c r="D355" s="6" t="s">
        <v>901</v>
      </c>
      <c r="E355" s="6" t="s">
        <v>328</v>
      </c>
      <c r="F355" s="6" t="s">
        <v>649</v>
      </c>
      <c r="I355" s="6" t="s">
        <v>1342</v>
      </c>
      <c r="J355" s="6" t="s">
        <v>1343</v>
      </c>
      <c r="O355" s="98" t="str">
        <f t="shared" si="430"/>
        <v>PS138_204-1-CTD-10-16S</v>
      </c>
      <c r="P355" s="4" t="s">
        <v>552</v>
      </c>
      <c r="R355" s="21" t="s">
        <v>1552</v>
      </c>
      <c r="S355" s="74">
        <v>26</v>
      </c>
      <c r="T355" s="4">
        <f>S355/$AD$2</f>
        <v>5.2</v>
      </c>
      <c r="U355" s="4">
        <f>$AH$2-V355</f>
        <v>8.0769230769230766</v>
      </c>
      <c r="V355" s="4">
        <f>IF(T355&gt;=1,$AH$2/T355,$AH$2)</f>
        <v>1.9230769230769229</v>
      </c>
      <c r="X355" s="86" t="s">
        <v>1368</v>
      </c>
      <c r="Y355" s="86">
        <v>11</v>
      </c>
      <c r="Z355" s="21" t="s">
        <v>1552</v>
      </c>
      <c r="AA355" s="74">
        <v>26</v>
      </c>
      <c r="AB355" s="21">
        <f>IF(T355&gt;1,(T355-1)*$AF$2,0)</f>
        <v>21</v>
      </c>
      <c r="AC355" s="4">
        <f t="shared" ref="AC355" si="507">AB355+$AF$2</f>
        <v>26</v>
      </c>
      <c r="AK355" s="86" t="s">
        <v>1368</v>
      </c>
      <c r="AL355" s="86">
        <v>11</v>
      </c>
      <c r="AM355" s="21" t="s">
        <v>1552</v>
      </c>
      <c r="AN355" s="89">
        <v>79</v>
      </c>
      <c r="AO355" s="93">
        <f t="shared" ref="AO355" si="508">(AN355/(660*630))*10^6</f>
        <v>189.99518999519</v>
      </c>
      <c r="AP355">
        <f t="shared" ref="AP355" si="509">(AO355/$AV$2)</f>
        <v>47.498797498797501</v>
      </c>
      <c r="AR355" s="86" t="s">
        <v>1368</v>
      </c>
      <c r="AS355" s="86">
        <v>11</v>
      </c>
      <c r="AT355" s="21" t="s">
        <v>1552</v>
      </c>
      <c r="AU355" s="95">
        <f t="shared" ref="AU355" si="510">IF(AP355&gt;1,(AP355-1)*$AX$2,0)</f>
        <v>464.98797498797501</v>
      </c>
      <c r="AZ355" s="6" t="s">
        <v>1899</v>
      </c>
      <c r="BA355" s="21" t="s">
        <v>1552</v>
      </c>
    </row>
    <row r="356" spans="1:53" ht="14.2" customHeight="1" x14ac:dyDescent="0.45">
      <c r="A356" s="7" t="s">
        <v>860</v>
      </c>
      <c r="B356" s="5">
        <v>45187</v>
      </c>
      <c r="C356" s="8" t="s">
        <v>892</v>
      </c>
      <c r="D356" s="6" t="s">
        <v>902</v>
      </c>
      <c r="E356" s="8">
        <v>2765</v>
      </c>
      <c r="F356" s="6" t="s">
        <v>649</v>
      </c>
      <c r="G356" s="8" t="s">
        <v>342</v>
      </c>
      <c r="I356" s="6" t="s">
        <v>1344</v>
      </c>
      <c r="J356" s="6" t="s">
        <v>1345</v>
      </c>
      <c r="P356" s="4" t="s">
        <v>1272</v>
      </c>
      <c r="S356" s="74"/>
      <c r="AA356" s="74"/>
      <c r="AK356" s="86"/>
      <c r="AL356" s="86"/>
      <c r="AM356" s="21"/>
      <c r="AR356" s="86"/>
      <c r="AS356" s="86"/>
      <c r="AT356" s="21"/>
      <c r="BA356" s="21"/>
    </row>
    <row r="357" spans="1:53" ht="14.2" customHeight="1" x14ac:dyDescent="0.45">
      <c r="A357" s="7" t="s">
        <v>861</v>
      </c>
      <c r="B357" s="5">
        <v>45187</v>
      </c>
      <c r="C357" s="8" t="s">
        <v>892</v>
      </c>
      <c r="D357" s="6" t="s">
        <v>902</v>
      </c>
      <c r="E357" s="8">
        <v>2765</v>
      </c>
      <c r="F357" s="6" t="s">
        <v>649</v>
      </c>
      <c r="G357" s="8" t="s">
        <v>342</v>
      </c>
      <c r="I357" s="6" t="s">
        <v>1344</v>
      </c>
      <c r="J357" s="6" t="s">
        <v>1345</v>
      </c>
      <c r="O357" s="98" t="str">
        <f t="shared" si="430"/>
        <v>PS138_205-1-CTD-2765-16S</v>
      </c>
      <c r="P357" s="4" t="s">
        <v>552</v>
      </c>
      <c r="R357" s="21" t="s">
        <v>1553</v>
      </c>
      <c r="S357" s="74">
        <v>4.0999999999999996</v>
      </c>
      <c r="T357" s="4">
        <f>S357/$AD$2</f>
        <v>0.82</v>
      </c>
      <c r="U357" s="4">
        <f>$AH$2-V357</f>
        <v>0</v>
      </c>
      <c r="V357" s="4">
        <f>IF(T357&gt;=1,$AH$2/T357,$AH$2)</f>
        <v>10</v>
      </c>
      <c r="X357" s="86" t="s">
        <v>1369</v>
      </c>
      <c r="Y357" s="86">
        <v>11</v>
      </c>
      <c r="Z357" s="21" t="s">
        <v>1553</v>
      </c>
      <c r="AA357" s="74">
        <v>4.0999999999999996</v>
      </c>
      <c r="AB357" s="21">
        <f>IF(T357&gt;1,(T357-1)*$AF$2,0)</f>
        <v>0</v>
      </c>
      <c r="AC357" s="4">
        <f t="shared" ref="AC357" si="511">AB357+$AF$2</f>
        <v>5</v>
      </c>
      <c r="AK357" s="86" t="s">
        <v>1369</v>
      </c>
      <c r="AL357" s="86">
        <v>11</v>
      </c>
      <c r="AM357" s="21" t="s">
        <v>1553</v>
      </c>
      <c r="AN357" s="89">
        <v>84</v>
      </c>
      <c r="AO357" s="93">
        <f t="shared" ref="AO357" si="512">(AN357/(660*630))*10^6</f>
        <v>202.02020202020202</v>
      </c>
      <c r="AP357">
        <f t="shared" ref="AP357" si="513">(AO357/$AV$2)</f>
        <v>50.505050505050505</v>
      </c>
      <c r="AR357" s="86" t="s">
        <v>1369</v>
      </c>
      <c r="AS357" s="86">
        <v>11</v>
      </c>
      <c r="AT357" s="21" t="s">
        <v>1553</v>
      </c>
      <c r="AU357" s="95">
        <f t="shared" ref="AU357" si="514">IF(AP357&gt;1,(AP357-1)*$AX$2,0)</f>
        <v>495.05050505050508</v>
      </c>
      <c r="AZ357" s="6" t="s">
        <v>1900</v>
      </c>
      <c r="BA357" s="21" t="s">
        <v>1553</v>
      </c>
    </row>
    <row r="358" spans="1:53" ht="14.2" customHeight="1" x14ac:dyDescent="0.45">
      <c r="A358" s="7" t="s">
        <v>862</v>
      </c>
      <c r="B358" s="5">
        <v>45187</v>
      </c>
      <c r="C358" s="8" t="s">
        <v>892</v>
      </c>
      <c r="D358" s="6" t="s">
        <v>902</v>
      </c>
      <c r="E358" s="6" t="s">
        <v>338</v>
      </c>
      <c r="F358" s="6" t="s">
        <v>649</v>
      </c>
      <c r="I358" s="6" t="s">
        <v>1344</v>
      </c>
      <c r="J358" s="6" t="s">
        <v>1345</v>
      </c>
      <c r="P358" s="4" t="s">
        <v>1272</v>
      </c>
      <c r="S358" s="74"/>
      <c r="AA358" s="74"/>
      <c r="AK358" s="86"/>
      <c r="AL358" s="86"/>
      <c r="AM358" s="21"/>
      <c r="AR358" s="86"/>
      <c r="AS358" s="86"/>
      <c r="AT358" s="21"/>
      <c r="BA358" s="21"/>
    </row>
    <row r="359" spans="1:53" ht="14.2" customHeight="1" x14ac:dyDescent="0.45">
      <c r="A359" s="7" t="s">
        <v>863</v>
      </c>
      <c r="B359" s="5">
        <v>45187</v>
      </c>
      <c r="C359" s="8" t="s">
        <v>892</v>
      </c>
      <c r="D359" s="6" t="s">
        <v>902</v>
      </c>
      <c r="E359" s="6" t="s">
        <v>338</v>
      </c>
      <c r="F359" s="6" t="s">
        <v>649</v>
      </c>
      <c r="I359" s="6" t="s">
        <v>1344</v>
      </c>
      <c r="J359" s="6" t="s">
        <v>1345</v>
      </c>
      <c r="O359" s="98" t="str">
        <f t="shared" si="430"/>
        <v>PS138_205-1-CTD-2000-16S</v>
      </c>
      <c r="P359" s="4" t="s">
        <v>552</v>
      </c>
      <c r="R359" s="21" t="s">
        <v>1554</v>
      </c>
      <c r="S359" s="74">
        <v>3.72</v>
      </c>
      <c r="T359" s="4">
        <f>S359/$AD$2</f>
        <v>0.74399999999999999</v>
      </c>
      <c r="U359" s="4">
        <f>$AH$2-V359</f>
        <v>0</v>
      </c>
      <c r="V359" s="4">
        <f>IF(T359&gt;=1,$AH$2/T359,$AH$2)</f>
        <v>10</v>
      </c>
      <c r="X359" s="86" t="s">
        <v>1370</v>
      </c>
      <c r="Y359" s="86">
        <v>11</v>
      </c>
      <c r="Z359" s="21" t="s">
        <v>1554</v>
      </c>
      <c r="AA359" s="74">
        <v>3.72</v>
      </c>
      <c r="AB359" s="21">
        <f>IF(T359&gt;1,(T359-1)*$AF$2,0)</f>
        <v>0</v>
      </c>
      <c r="AC359" s="4">
        <f t="shared" ref="AC359" si="515">AB359+$AF$2</f>
        <v>5</v>
      </c>
      <c r="AK359" s="86" t="s">
        <v>1370</v>
      </c>
      <c r="AL359" s="86">
        <v>11</v>
      </c>
      <c r="AM359" s="21" t="s">
        <v>1554</v>
      </c>
      <c r="AN359" s="89">
        <v>86</v>
      </c>
      <c r="AO359" s="93">
        <f t="shared" ref="AO359" si="516">(AN359/(660*630))*10^6</f>
        <v>206.83020683020683</v>
      </c>
      <c r="AP359">
        <f t="shared" ref="AP359" si="517">(AO359/$AV$2)</f>
        <v>51.707551707551708</v>
      </c>
      <c r="AR359" s="86" t="s">
        <v>1370</v>
      </c>
      <c r="AS359" s="86">
        <v>11</v>
      </c>
      <c r="AT359" s="21" t="s">
        <v>1554</v>
      </c>
      <c r="AU359" s="95">
        <f t="shared" ref="AU359" si="518">IF(AP359&gt;1,(AP359-1)*$AX$2,0)</f>
        <v>507.0755170755171</v>
      </c>
      <c r="AZ359" s="6" t="s">
        <v>1901</v>
      </c>
      <c r="BA359" s="21" t="s">
        <v>1554</v>
      </c>
    </row>
    <row r="360" spans="1:53" ht="14.2" customHeight="1" x14ac:dyDescent="0.45">
      <c r="A360" s="7" t="s">
        <v>864</v>
      </c>
      <c r="B360" s="5">
        <v>45187</v>
      </c>
      <c r="C360" s="8" t="s">
        <v>892</v>
      </c>
      <c r="D360" s="6" t="s">
        <v>902</v>
      </c>
      <c r="E360" s="6" t="s">
        <v>210</v>
      </c>
      <c r="F360" s="6" t="s">
        <v>649</v>
      </c>
      <c r="I360" s="6" t="s">
        <v>1344</v>
      </c>
      <c r="J360" s="6" t="s">
        <v>1345</v>
      </c>
      <c r="P360" s="4" t="s">
        <v>1272</v>
      </c>
      <c r="S360" s="74"/>
      <c r="AA360" s="74"/>
      <c r="AK360" s="86"/>
      <c r="AL360" s="86"/>
      <c r="AM360" s="21"/>
      <c r="AR360" s="86"/>
      <c r="AS360" s="86"/>
      <c r="AT360" s="21"/>
      <c r="BA360" s="21"/>
    </row>
    <row r="361" spans="1:53" ht="14.2" customHeight="1" x14ac:dyDescent="0.45">
      <c r="A361" s="7" t="s">
        <v>865</v>
      </c>
      <c r="B361" s="5">
        <v>45187</v>
      </c>
      <c r="C361" s="8" t="s">
        <v>892</v>
      </c>
      <c r="D361" s="6" t="s">
        <v>902</v>
      </c>
      <c r="E361" s="6" t="s">
        <v>210</v>
      </c>
      <c r="F361" s="6" t="s">
        <v>649</v>
      </c>
      <c r="I361" s="6" t="s">
        <v>1344</v>
      </c>
      <c r="J361" s="6" t="s">
        <v>1345</v>
      </c>
      <c r="O361" s="98" t="str">
        <f t="shared" si="430"/>
        <v>PS138_205-1-CTD-1000-16S</v>
      </c>
      <c r="P361" s="4" t="s">
        <v>552</v>
      </c>
      <c r="R361" s="21" t="s">
        <v>1555</v>
      </c>
      <c r="S361" s="74">
        <v>5.3</v>
      </c>
      <c r="T361" s="4">
        <f>S361/$AD$2</f>
        <v>1.06</v>
      </c>
      <c r="U361" s="4">
        <f>$AH$2-V361</f>
        <v>0.56603773584905781</v>
      </c>
      <c r="V361" s="4">
        <f>IF(T361&gt;=1,$AH$2/T361,$AH$2)</f>
        <v>9.4339622641509422</v>
      </c>
      <c r="X361" s="86" t="s">
        <v>1138</v>
      </c>
      <c r="Y361" s="86">
        <v>11</v>
      </c>
      <c r="Z361" s="21" t="s">
        <v>1555</v>
      </c>
      <c r="AA361" s="74">
        <v>5.3</v>
      </c>
      <c r="AB361" s="21">
        <f>IF(T361&gt;1,(T361-1)*$AF$2,0)</f>
        <v>0.30000000000000027</v>
      </c>
      <c r="AC361" s="4">
        <f t="shared" ref="AC361" si="519">AB361+$AF$2</f>
        <v>5.3000000000000007</v>
      </c>
      <c r="AK361" s="86" t="s">
        <v>1138</v>
      </c>
      <c r="AL361" s="86">
        <v>11</v>
      </c>
      <c r="AM361" s="21" t="s">
        <v>1555</v>
      </c>
      <c r="AN361" s="89">
        <v>80</v>
      </c>
      <c r="AO361" s="93">
        <f t="shared" ref="AO361" si="520">(AN361/(660*630))*10^6</f>
        <v>192.4001924001924</v>
      </c>
      <c r="AP361">
        <f t="shared" ref="AP361" si="521">(AO361/$AV$2)</f>
        <v>48.100048100048099</v>
      </c>
      <c r="AR361" s="86" t="s">
        <v>1138</v>
      </c>
      <c r="AS361" s="86">
        <v>11</v>
      </c>
      <c r="AT361" s="21" t="s">
        <v>1555</v>
      </c>
      <c r="AU361" s="95">
        <f t="shared" ref="AU361" si="522">IF(AP361&gt;1,(AP361-1)*$AX$2,0)</f>
        <v>471.00048100048099</v>
      </c>
      <c r="AZ361" s="6" t="s">
        <v>1902</v>
      </c>
      <c r="BA361" s="21" t="s">
        <v>1555</v>
      </c>
    </row>
    <row r="362" spans="1:53" ht="14.2" customHeight="1" x14ac:dyDescent="0.45">
      <c r="A362" s="7" t="s">
        <v>866</v>
      </c>
      <c r="B362" s="5">
        <v>45187</v>
      </c>
      <c r="C362" s="8" t="s">
        <v>892</v>
      </c>
      <c r="D362" s="6" t="s">
        <v>902</v>
      </c>
      <c r="E362" s="6" t="s">
        <v>201</v>
      </c>
      <c r="F362" s="6" t="s">
        <v>649</v>
      </c>
      <c r="I362" s="6" t="s">
        <v>1344</v>
      </c>
      <c r="J362" s="6" t="s">
        <v>1345</v>
      </c>
      <c r="P362" s="4" t="s">
        <v>1272</v>
      </c>
      <c r="S362" s="74"/>
      <c r="AA362" s="74"/>
      <c r="AK362" s="86"/>
      <c r="AL362" s="86"/>
      <c r="AM362" s="21"/>
      <c r="AR362" s="86"/>
      <c r="AS362" s="86"/>
      <c r="AT362" s="21"/>
      <c r="BA362" s="21"/>
    </row>
    <row r="363" spans="1:53" ht="14.2" customHeight="1" x14ac:dyDescent="0.45">
      <c r="A363" s="7" t="s">
        <v>867</v>
      </c>
      <c r="B363" s="5">
        <v>45187</v>
      </c>
      <c r="C363" s="8" t="s">
        <v>892</v>
      </c>
      <c r="D363" s="6" t="s">
        <v>902</v>
      </c>
      <c r="E363" s="6" t="s">
        <v>201</v>
      </c>
      <c r="F363" s="6" t="s">
        <v>649</v>
      </c>
      <c r="I363" s="6" t="s">
        <v>1344</v>
      </c>
      <c r="J363" s="6" t="s">
        <v>1345</v>
      </c>
      <c r="O363" s="98" t="str">
        <f t="shared" si="430"/>
        <v>PS138_205-1-CTD-500-16S</v>
      </c>
      <c r="P363" s="4" t="s">
        <v>552</v>
      </c>
      <c r="R363" s="21" t="s">
        <v>1556</v>
      </c>
      <c r="S363" s="74">
        <v>5.9</v>
      </c>
      <c r="T363" s="4">
        <f>S363/$AD$2</f>
        <v>1.1800000000000002</v>
      </c>
      <c r="U363" s="4">
        <f>$AH$2-V363</f>
        <v>1.5254237288135606</v>
      </c>
      <c r="V363" s="4">
        <f>IF(T363&gt;=1,$AH$2/T363,$AH$2)</f>
        <v>8.4745762711864394</v>
      </c>
      <c r="X363" s="86" t="s">
        <v>1371</v>
      </c>
      <c r="Y363" s="86">
        <v>11</v>
      </c>
      <c r="Z363" s="21" t="s">
        <v>1556</v>
      </c>
      <c r="AA363" s="74">
        <v>5.9</v>
      </c>
      <c r="AB363" s="21">
        <f>IF(T363&gt;1,(T363-1)*$AF$2,0)</f>
        <v>0.9000000000000008</v>
      </c>
      <c r="AC363" s="4">
        <f t="shared" ref="AC363" si="523">AB363+$AF$2</f>
        <v>5.9</v>
      </c>
      <c r="AK363" s="86" t="s">
        <v>1371</v>
      </c>
      <c r="AL363" s="86">
        <v>11</v>
      </c>
      <c r="AM363" s="21" t="s">
        <v>1556</v>
      </c>
      <c r="AN363" s="89">
        <v>73</v>
      </c>
      <c r="AO363" s="93">
        <f t="shared" ref="AO363" si="524">(AN363/(660*630))*10^6</f>
        <v>175.56517556517556</v>
      </c>
      <c r="AP363">
        <f t="shared" ref="AP363" si="525">(AO363/$AV$2)</f>
        <v>43.891293891293891</v>
      </c>
      <c r="AR363" s="86" t="s">
        <v>1371</v>
      </c>
      <c r="AS363" s="86">
        <v>11</v>
      </c>
      <c r="AT363" s="21" t="s">
        <v>1556</v>
      </c>
      <c r="AU363" s="95">
        <f t="shared" ref="AU363" si="526">IF(AP363&gt;1,(AP363-1)*$AX$2,0)</f>
        <v>428.9129389129389</v>
      </c>
      <c r="AZ363" s="6" t="s">
        <v>1903</v>
      </c>
      <c r="BA363" s="21" t="s">
        <v>1556</v>
      </c>
    </row>
    <row r="364" spans="1:53" ht="14.2" customHeight="1" x14ac:dyDescent="0.45">
      <c r="A364" s="7" t="s">
        <v>868</v>
      </c>
      <c r="B364" s="5">
        <v>45187</v>
      </c>
      <c r="C364" s="8" t="s">
        <v>892</v>
      </c>
      <c r="D364" s="6" t="s">
        <v>902</v>
      </c>
      <c r="E364" s="8">
        <v>200</v>
      </c>
      <c r="F364" s="6" t="s">
        <v>649</v>
      </c>
      <c r="I364" s="6" t="s">
        <v>1344</v>
      </c>
      <c r="J364" s="6" t="s">
        <v>1345</v>
      </c>
      <c r="P364" s="4" t="s">
        <v>1272</v>
      </c>
      <c r="S364" s="74"/>
      <c r="AA364" s="74"/>
      <c r="AK364" s="86"/>
      <c r="AL364" s="86"/>
      <c r="AM364" s="21"/>
      <c r="AR364" s="86"/>
      <c r="AS364" s="86"/>
      <c r="AT364" s="21"/>
      <c r="BA364" s="21"/>
    </row>
    <row r="365" spans="1:53" ht="14.2" customHeight="1" x14ac:dyDescent="0.45">
      <c r="A365" s="7" t="s">
        <v>869</v>
      </c>
      <c r="B365" s="5">
        <v>45187</v>
      </c>
      <c r="C365" s="8" t="s">
        <v>892</v>
      </c>
      <c r="D365" s="6" t="s">
        <v>902</v>
      </c>
      <c r="E365" s="8">
        <v>200</v>
      </c>
      <c r="F365" s="6" t="s">
        <v>649</v>
      </c>
      <c r="I365" s="6" t="s">
        <v>1344</v>
      </c>
      <c r="J365" s="6" t="s">
        <v>1345</v>
      </c>
      <c r="O365" s="98" t="str">
        <f t="shared" si="430"/>
        <v>PS138_205-1-CTD-200-16S</v>
      </c>
      <c r="P365" s="4" t="s">
        <v>552</v>
      </c>
      <c r="R365" s="21" t="s">
        <v>1557</v>
      </c>
      <c r="S365" s="74">
        <v>6.9</v>
      </c>
      <c r="T365" s="4">
        <f>S365/$AD$2</f>
        <v>1.3800000000000001</v>
      </c>
      <c r="U365" s="4">
        <f>$AH$2-V365</f>
        <v>2.7536231884057978</v>
      </c>
      <c r="V365" s="4">
        <f>IF(T365&gt;=1,$AH$2/T365,$AH$2)</f>
        <v>7.2463768115942022</v>
      </c>
      <c r="X365" s="86" t="s">
        <v>1372</v>
      </c>
      <c r="Y365" s="86">
        <v>11</v>
      </c>
      <c r="Z365" s="21" t="s">
        <v>1557</v>
      </c>
      <c r="AA365" s="74">
        <v>6.9</v>
      </c>
      <c r="AB365" s="21">
        <f>IF(T365&gt;1,(T365-1)*$AF$2,0)</f>
        <v>1.9000000000000006</v>
      </c>
      <c r="AC365" s="4">
        <f t="shared" ref="AC365" si="527">AB365+$AF$2</f>
        <v>6.9</v>
      </c>
      <c r="AK365" s="86" t="s">
        <v>1372</v>
      </c>
      <c r="AL365" s="86">
        <v>11</v>
      </c>
      <c r="AM365" s="21" t="s">
        <v>1557</v>
      </c>
      <c r="AN365" s="89">
        <v>73</v>
      </c>
      <c r="AO365" s="93">
        <f t="shared" ref="AO365" si="528">(AN365/(660*630))*10^6</f>
        <v>175.56517556517556</v>
      </c>
      <c r="AP365">
        <f t="shared" ref="AP365" si="529">(AO365/$AV$2)</f>
        <v>43.891293891293891</v>
      </c>
      <c r="AR365" s="86" t="s">
        <v>1372</v>
      </c>
      <c r="AS365" s="86">
        <v>11</v>
      </c>
      <c r="AT365" s="21" t="s">
        <v>1557</v>
      </c>
      <c r="AU365" s="95">
        <f t="shared" ref="AU365" si="530">IF(AP365&gt;1,(AP365-1)*$AX$2,0)</f>
        <v>428.9129389129389</v>
      </c>
      <c r="AZ365" s="6" t="s">
        <v>1904</v>
      </c>
      <c r="BA365" s="21" t="s">
        <v>1557</v>
      </c>
    </row>
    <row r="366" spans="1:53" ht="14.2" customHeight="1" x14ac:dyDescent="0.45">
      <c r="A366" s="7" t="s">
        <v>870</v>
      </c>
      <c r="B366" s="5">
        <v>45187</v>
      </c>
      <c r="C366" s="8" t="s">
        <v>892</v>
      </c>
      <c r="D366" s="6" t="s">
        <v>902</v>
      </c>
      <c r="E366" s="8">
        <v>100</v>
      </c>
      <c r="F366" s="6" t="s">
        <v>649</v>
      </c>
      <c r="I366" s="6" t="s">
        <v>1344</v>
      </c>
      <c r="J366" s="6" t="s">
        <v>1345</v>
      </c>
      <c r="P366" s="4" t="s">
        <v>1272</v>
      </c>
      <c r="S366" s="74"/>
      <c r="AA366" s="74"/>
      <c r="AK366" s="86"/>
      <c r="AL366" s="86"/>
      <c r="AM366" s="21"/>
      <c r="AR366" s="86"/>
      <c r="AS366" s="86"/>
      <c r="AT366" s="21"/>
      <c r="BA366" s="21"/>
    </row>
    <row r="367" spans="1:53" ht="14.2" customHeight="1" x14ac:dyDescent="0.45">
      <c r="A367" s="7" t="s">
        <v>871</v>
      </c>
      <c r="B367" s="5">
        <v>45187</v>
      </c>
      <c r="C367" s="8" t="s">
        <v>892</v>
      </c>
      <c r="D367" s="6" t="s">
        <v>902</v>
      </c>
      <c r="E367" s="8">
        <v>100</v>
      </c>
      <c r="F367" s="6" t="s">
        <v>649</v>
      </c>
      <c r="I367" s="6" t="s">
        <v>1344</v>
      </c>
      <c r="J367" s="6" t="s">
        <v>1345</v>
      </c>
      <c r="O367" s="98" t="str">
        <f t="shared" si="430"/>
        <v>PS138_205-1-CTD-100-16S</v>
      </c>
      <c r="P367" s="4" t="s">
        <v>552</v>
      </c>
      <c r="R367" s="21" t="s">
        <v>1558</v>
      </c>
      <c r="S367" s="74">
        <v>11</v>
      </c>
      <c r="T367" s="4">
        <f>S367/$AD$2</f>
        <v>2.2000000000000002</v>
      </c>
      <c r="U367" s="4">
        <f>$AH$2-V367</f>
        <v>5.454545454545455</v>
      </c>
      <c r="V367" s="4">
        <f>IF(T367&gt;=1,$AH$2/T367,$AH$2)</f>
        <v>4.545454545454545</v>
      </c>
      <c r="X367" s="86" t="s">
        <v>1373</v>
      </c>
      <c r="Y367" s="86">
        <v>11</v>
      </c>
      <c r="Z367" s="21" t="s">
        <v>1558</v>
      </c>
      <c r="AA367" s="74">
        <v>11</v>
      </c>
      <c r="AB367" s="21">
        <f>IF(T367&gt;1,(T367-1)*$AF$2,0)</f>
        <v>6.0000000000000009</v>
      </c>
      <c r="AC367" s="4">
        <f t="shared" ref="AC367" si="531">AB367+$AF$2</f>
        <v>11</v>
      </c>
      <c r="AK367" s="86" t="s">
        <v>1373</v>
      </c>
      <c r="AL367" s="86">
        <v>11</v>
      </c>
      <c r="AM367" s="21" t="s">
        <v>1558</v>
      </c>
      <c r="AN367" s="89">
        <v>80</v>
      </c>
      <c r="AO367" s="93">
        <f t="shared" ref="AO367" si="532">(AN367/(660*630))*10^6</f>
        <v>192.4001924001924</v>
      </c>
      <c r="AP367">
        <f t="shared" ref="AP367" si="533">(AO367/$AV$2)</f>
        <v>48.100048100048099</v>
      </c>
      <c r="AR367" s="86" t="s">
        <v>1373</v>
      </c>
      <c r="AS367" s="86">
        <v>11</v>
      </c>
      <c r="AT367" s="21" t="s">
        <v>1558</v>
      </c>
      <c r="AU367" s="95">
        <f t="shared" ref="AU367" si="534">IF(AP367&gt;1,(AP367-1)*$AX$2,0)</f>
        <v>471.00048100048099</v>
      </c>
      <c r="AZ367" s="6" t="s">
        <v>1905</v>
      </c>
      <c r="BA367" s="21" t="s">
        <v>1558</v>
      </c>
    </row>
    <row r="368" spans="1:53" ht="14.2" customHeight="1" x14ac:dyDescent="0.45">
      <c r="A368" s="7" t="s">
        <v>872</v>
      </c>
      <c r="B368" s="5">
        <v>45187</v>
      </c>
      <c r="C368" s="8" t="s">
        <v>892</v>
      </c>
      <c r="D368" s="6" t="s">
        <v>902</v>
      </c>
      <c r="E368" s="8">
        <v>50</v>
      </c>
      <c r="F368" s="6" t="s">
        <v>649</v>
      </c>
      <c r="I368" s="6" t="s">
        <v>1344</v>
      </c>
      <c r="J368" s="6" t="s">
        <v>1345</v>
      </c>
      <c r="P368" s="4" t="s">
        <v>1272</v>
      </c>
      <c r="S368" s="74"/>
      <c r="AA368" s="74"/>
      <c r="AK368" s="86"/>
      <c r="AL368" s="86"/>
      <c r="AM368" s="21"/>
      <c r="AR368" s="86"/>
      <c r="AS368" s="86"/>
      <c r="AT368" s="21"/>
      <c r="BA368" s="21"/>
    </row>
    <row r="369" spans="1:58" ht="14.2" customHeight="1" x14ac:dyDescent="0.5">
      <c r="A369" s="7" t="s">
        <v>873</v>
      </c>
      <c r="B369" s="5">
        <v>45187</v>
      </c>
      <c r="C369" s="8" t="s">
        <v>892</v>
      </c>
      <c r="D369" s="6" t="s">
        <v>902</v>
      </c>
      <c r="E369" s="8">
        <v>50</v>
      </c>
      <c r="F369" s="6" t="s">
        <v>649</v>
      </c>
      <c r="I369" s="6" t="s">
        <v>1344</v>
      </c>
      <c r="J369" s="6" t="s">
        <v>1345</v>
      </c>
      <c r="O369" s="98" t="str">
        <f t="shared" si="430"/>
        <v>PS138_205-1-CTD-50-16S</v>
      </c>
      <c r="P369" s="4" t="s">
        <v>552</v>
      </c>
      <c r="R369" s="21" t="s">
        <v>1559</v>
      </c>
      <c r="S369" s="74">
        <v>12</v>
      </c>
      <c r="T369" s="4">
        <f>S369/$AD$2</f>
        <v>2.4</v>
      </c>
      <c r="U369" s="4">
        <f>$AH$2-V369</f>
        <v>5.833333333333333</v>
      </c>
      <c r="V369" s="4">
        <f>IF(T369&gt;=1,$AH$2/T369,$AH$2)</f>
        <v>4.166666666666667</v>
      </c>
      <c r="X369" s="87" t="s">
        <v>1367</v>
      </c>
      <c r="Y369" s="86">
        <v>12</v>
      </c>
      <c r="Z369" s="21" t="s">
        <v>1559</v>
      </c>
      <c r="AA369" s="74">
        <v>12</v>
      </c>
      <c r="AB369" s="21">
        <f>IF(T369&gt;1,(T369-1)*$AF$2,0)</f>
        <v>7</v>
      </c>
      <c r="AC369" s="4">
        <f t="shared" ref="AC369" si="535">AB369+$AF$2</f>
        <v>12</v>
      </c>
      <c r="AK369" s="87" t="s">
        <v>1367</v>
      </c>
      <c r="AL369" s="86">
        <v>12</v>
      </c>
      <c r="AM369" s="21" t="s">
        <v>1559</v>
      </c>
      <c r="AN369" s="89">
        <v>69</v>
      </c>
      <c r="AO369" s="93">
        <f t="shared" ref="AO369" si="536">(AN369/(660*630))*10^6</f>
        <v>165.94516594516594</v>
      </c>
      <c r="AP369">
        <f t="shared" ref="AP369" si="537">(AO369/$AV$2)</f>
        <v>41.486291486291485</v>
      </c>
      <c r="AR369" s="87" t="s">
        <v>1367</v>
      </c>
      <c r="AS369" s="86">
        <v>12</v>
      </c>
      <c r="AT369" s="21" t="s">
        <v>1559</v>
      </c>
      <c r="AU369" s="95">
        <f t="shared" ref="AU369" si="538">IF(AP369&gt;1,(AP369-1)*$AX$2,0)</f>
        <v>404.86291486291486</v>
      </c>
      <c r="AZ369" s="6" t="s">
        <v>1906</v>
      </c>
      <c r="BA369" s="21" t="s">
        <v>1559</v>
      </c>
    </row>
    <row r="370" spans="1:58" ht="14.2" customHeight="1" x14ac:dyDescent="0.45">
      <c r="A370" s="7" t="s">
        <v>874</v>
      </c>
      <c r="B370" s="5">
        <v>45187</v>
      </c>
      <c r="C370" s="8" t="s">
        <v>892</v>
      </c>
      <c r="D370" s="6" t="s">
        <v>902</v>
      </c>
      <c r="E370" s="6" t="s">
        <v>886</v>
      </c>
      <c r="F370" s="6" t="s">
        <v>649</v>
      </c>
      <c r="I370" s="6" t="s">
        <v>1344</v>
      </c>
      <c r="J370" s="6" t="s">
        <v>1345</v>
      </c>
      <c r="P370" s="4" t="s">
        <v>1272</v>
      </c>
      <c r="S370" s="74"/>
      <c r="AA370" s="74"/>
      <c r="AK370" s="86"/>
      <c r="AL370" s="86"/>
      <c r="AM370" s="21"/>
      <c r="AR370" s="86"/>
      <c r="AS370" s="86"/>
      <c r="AT370" s="21"/>
      <c r="BA370" s="21"/>
    </row>
    <row r="371" spans="1:58" ht="14.2" customHeight="1" x14ac:dyDescent="0.45">
      <c r="A371" s="7" t="s">
        <v>875</v>
      </c>
      <c r="B371" s="5">
        <v>45187</v>
      </c>
      <c r="C371" s="8" t="s">
        <v>892</v>
      </c>
      <c r="D371" s="6" t="s">
        <v>902</v>
      </c>
      <c r="E371" s="6" t="s">
        <v>886</v>
      </c>
      <c r="F371" s="6" t="s">
        <v>649</v>
      </c>
      <c r="I371" s="6" t="s">
        <v>1344</v>
      </c>
      <c r="J371" s="6" t="s">
        <v>1345</v>
      </c>
      <c r="O371" s="98" t="str">
        <f t="shared" si="430"/>
        <v>PS138_205-1-CTD-chlmax-16S</v>
      </c>
      <c r="P371" s="4" t="s">
        <v>552</v>
      </c>
      <c r="R371" s="21" t="s">
        <v>1560</v>
      </c>
      <c r="S371" s="74">
        <v>16</v>
      </c>
      <c r="T371" s="4">
        <f>S371/$AD$2</f>
        <v>3.2</v>
      </c>
      <c r="U371" s="4">
        <f>$AH$2-V371</f>
        <v>6.875</v>
      </c>
      <c r="V371" s="4">
        <f>IF(T371&gt;=1,$AH$2/T371,$AH$2)</f>
        <v>3.125</v>
      </c>
      <c r="X371" s="86" t="s">
        <v>1368</v>
      </c>
      <c r="Y371" s="86">
        <v>12</v>
      </c>
      <c r="Z371" s="21" t="s">
        <v>1560</v>
      </c>
      <c r="AA371" s="74">
        <v>16</v>
      </c>
      <c r="AB371" s="21">
        <f>IF(T371&gt;1,(T371-1)*$AF$2,0)</f>
        <v>11</v>
      </c>
      <c r="AC371" s="4">
        <f t="shared" ref="AC371" si="539">AB371+$AF$2</f>
        <v>16</v>
      </c>
      <c r="AK371" s="86" t="s">
        <v>1368</v>
      </c>
      <c r="AL371" s="86">
        <v>12</v>
      </c>
      <c r="AM371" s="21" t="s">
        <v>1560</v>
      </c>
      <c r="AN371" s="89">
        <v>90</v>
      </c>
      <c r="AO371" s="93">
        <f t="shared" ref="AO371" si="540">(AN371/(660*630))*10^6</f>
        <v>216.45021645021646</v>
      </c>
      <c r="AP371">
        <f t="shared" ref="AP371" si="541">(AO371/$AV$2)</f>
        <v>54.112554112554115</v>
      </c>
      <c r="AR371" s="86" t="s">
        <v>1368</v>
      </c>
      <c r="AS371" s="86">
        <v>12</v>
      </c>
      <c r="AT371" s="21" t="s">
        <v>1560</v>
      </c>
      <c r="AU371" s="95">
        <f t="shared" ref="AU371" si="542">IF(AP371&gt;1,(AP371-1)*$AX$2,0)</f>
        <v>531.12554112554119</v>
      </c>
      <c r="AZ371" s="6" t="s">
        <v>1907</v>
      </c>
      <c r="BA371" s="21" t="s">
        <v>1560</v>
      </c>
    </row>
    <row r="372" spans="1:58" ht="14.2" customHeight="1" x14ac:dyDescent="0.45">
      <c r="A372" s="7" t="s">
        <v>876</v>
      </c>
      <c r="B372" s="5">
        <v>45187</v>
      </c>
      <c r="C372" s="8" t="s">
        <v>892</v>
      </c>
      <c r="D372" s="6" t="s">
        <v>902</v>
      </c>
      <c r="E372" s="8">
        <v>10</v>
      </c>
      <c r="F372" s="6" t="s">
        <v>649</v>
      </c>
      <c r="I372" s="6" t="s">
        <v>1344</v>
      </c>
      <c r="J372" s="6" t="s">
        <v>1345</v>
      </c>
      <c r="P372" s="4" t="s">
        <v>1272</v>
      </c>
      <c r="S372" s="74"/>
      <c r="AA372" s="74"/>
      <c r="AK372" s="86"/>
      <c r="AL372" s="86"/>
      <c r="AM372" s="21"/>
      <c r="AR372" s="86"/>
      <c r="AS372" s="86"/>
      <c r="AT372" s="21"/>
      <c r="BA372" s="21"/>
    </row>
    <row r="373" spans="1:58" ht="14.2" customHeight="1" x14ac:dyDescent="0.45">
      <c r="A373" s="7" t="s">
        <v>877</v>
      </c>
      <c r="B373" s="5">
        <v>45187</v>
      </c>
      <c r="C373" s="8" t="s">
        <v>892</v>
      </c>
      <c r="D373" s="6" t="s">
        <v>902</v>
      </c>
      <c r="E373" s="8">
        <v>10</v>
      </c>
      <c r="F373" s="6" t="s">
        <v>649</v>
      </c>
      <c r="I373" s="6" t="s">
        <v>1344</v>
      </c>
      <c r="J373" s="6" t="s">
        <v>1345</v>
      </c>
      <c r="O373" s="98" t="str">
        <f t="shared" si="430"/>
        <v>PS138_205-1-CTD-10-16S</v>
      </c>
      <c r="P373" s="4" t="s">
        <v>552</v>
      </c>
      <c r="R373" s="21" t="s">
        <v>1561</v>
      </c>
      <c r="S373" s="74">
        <v>13</v>
      </c>
      <c r="T373" s="4">
        <f>S373/$AD$2</f>
        <v>2.6</v>
      </c>
      <c r="U373" s="4">
        <f>$AH$2-V373</f>
        <v>6.1538461538461542</v>
      </c>
      <c r="V373" s="4">
        <f>IF(T373&gt;=1,$AH$2/T373,$AH$2)</f>
        <v>3.8461538461538458</v>
      </c>
      <c r="X373" s="86" t="s">
        <v>1369</v>
      </c>
      <c r="Y373" s="86">
        <v>12</v>
      </c>
      <c r="Z373" s="21" t="s">
        <v>1561</v>
      </c>
      <c r="AA373" s="74">
        <v>13</v>
      </c>
      <c r="AB373" s="21">
        <f>IF(T373&gt;1,(T373-1)*$AF$2,0)</f>
        <v>8</v>
      </c>
      <c r="AC373" s="4">
        <f t="shared" ref="AC373" si="543">AB373+$AF$2</f>
        <v>13</v>
      </c>
      <c r="AK373" s="86" t="s">
        <v>1369</v>
      </c>
      <c r="AL373" s="86">
        <v>12</v>
      </c>
      <c r="AM373" s="21" t="s">
        <v>1561</v>
      </c>
      <c r="AN373" s="89">
        <v>51</v>
      </c>
      <c r="AO373" s="93">
        <f t="shared" ref="AO373" si="544">(AN373/(660*630))*10^6</f>
        <v>122.65512265512265</v>
      </c>
      <c r="AP373">
        <f t="shared" ref="AP373" si="545">(AO373/$AV$2)</f>
        <v>30.663780663780663</v>
      </c>
      <c r="AR373" s="86" t="s">
        <v>1369</v>
      </c>
      <c r="AS373" s="86">
        <v>12</v>
      </c>
      <c r="AT373" s="21" t="s">
        <v>1561</v>
      </c>
      <c r="AU373" s="95">
        <f t="shared" ref="AU373" si="546">IF(AP373&gt;1,(AP373-1)*$AX$2,0)</f>
        <v>296.63780663780665</v>
      </c>
      <c r="AZ373" s="6" t="s">
        <v>1908</v>
      </c>
      <c r="BA373" s="21" t="s">
        <v>1561</v>
      </c>
    </row>
    <row r="374" spans="1:58" ht="14.2" customHeight="1" x14ac:dyDescent="0.45">
      <c r="A374" s="7" t="s">
        <v>878</v>
      </c>
      <c r="B374" s="5">
        <v>45187</v>
      </c>
      <c r="C374" s="8" t="s">
        <v>908</v>
      </c>
      <c r="D374" s="6" t="s">
        <v>903</v>
      </c>
      <c r="E374" s="6" t="s">
        <v>201</v>
      </c>
      <c r="F374" s="6" t="s">
        <v>649</v>
      </c>
      <c r="I374" s="6" t="s">
        <v>1346</v>
      </c>
      <c r="J374" s="6" t="s">
        <v>1347</v>
      </c>
      <c r="P374" s="4" t="s">
        <v>1272</v>
      </c>
      <c r="S374" s="74"/>
      <c r="AA374" s="74"/>
      <c r="AK374" s="86"/>
      <c r="AL374" s="86"/>
      <c r="AM374" s="21"/>
      <c r="AR374" s="86"/>
      <c r="AS374" s="86"/>
      <c r="AT374" s="21"/>
      <c r="BA374" s="21"/>
    </row>
    <row r="375" spans="1:58" ht="14.2" customHeight="1" x14ac:dyDescent="0.45">
      <c r="A375" s="7" t="s">
        <v>879</v>
      </c>
      <c r="B375" s="5">
        <v>45187</v>
      </c>
      <c r="C375" s="8" t="s">
        <v>908</v>
      </c>
      <c r="D375" s="6" t="s">
        <v>903</v>
      </c>
      <c r="E375" s="6" t="s">
        <v>201</v>
      </c>
      <c r="F375" s="6" t="s">
        <v>649</v>
      </c>
      <c r="I375" s="6" t="s">
        <v>1346</v>
      </c>
      <c r="J375" s="6" t="s">
        <v>1347</v>
      </c>
      <c r="O375" s="98" t="str">
        <f t="shared" si="430"/>
        <v>PS138_206-1-CTD-500-16S</v>
      </c>
      <c r="P375" s="4" t="s">
        <v>552</v>
      </c>
      <c r="R375" s="21" t="s">
        <v>1562</v>
      </c>
      <c r="S375" s="74">
        <v>3.11</v>
      </c>
      <c r="T375" s="4">
        <f>S375/$AD$2</f>
        <v>0.622</v>
      </c>
      <c r="U375" s="4">
        <f>$AH$2-V375</f>
        <v>0</v>
      </c>
      <c r="V375" s="4">
        <f>IF(T375&gt;=1,$AH$2/T375,$AH$2)</f>
        <v>10</v>
      </c>
      <c r="X375" s="86" t="s">
        <v>1370</v>
      </c>
      <c r="Y375" s="86">
        <v>12</v>
      </c>
      <c r="Z375" s="21" t="s">
        <v>1562</v>
      </c>
      <c r="AA375" s="74">
        <v>3.11</v>
      </c>
      <c r="AB375" s="21">
        <f>IF(T375&gt;1,(T375-1)*$AF$2,0)</f>
        <v>0</v>
      </c>
      <c r="AC375" s="4">
        <f t="shared" ref="AC375" si="547">AB375+$AF$2</f>
        <v>5</v>
      </c>
      <c r="AK375" s="86" t="s">
        <v>1370</v>
      </c>
      <c r="AL375" s="86">
        <v>12</v>
      </c>
      <c r="AM375" s="21" t="s">
        <v>1562</v>
      </c>
      <c r="AN375" s="89">
        <v>86</v>
      </c>
      <c r="AO375" s="93">
        <f t="shared" ref="AO375" si="548">(AN375/(660*630))*10^6</f>
        <v>206.83020683020683</v>
      </c>
      <c r="AP375">
        <f t="shared" ref="AP375" si="549">(AO375/$AV$2)</f>
        <v>51.707551707551708</v>
      </c>
      <c r="AR375" s="86" t="s">
        <v>1370</v>
      </c>
      <c r="AS375" s="86">
        <v>12</v>
      </c>
      <c r="AT375" s="21" t="s">
        <v>1562</v>
      </c>
      <c r="AU375" s="95">
        <f t="shared" ref="AU375" si="550">IF(AP375&gt;1,(AP375-1)*$AX$2,0)</f>
        <v>507.0755170755171</v>
      </c>
      <c r="AZ375" s="6" t="s">
        <v>1909</v>
      </c>
      <c r="BA375" s="21" t="s">
        <v>1562</v>
      </c>
    </row>
    <row r="376" spans="1:58" ht="14.2" customHeight="1" x14ac:dyDescent="0.45">
      <c r="A376" s="7" t="s">
        <v>880</v>
      </c>
      <c r="B376" s="5">
        <v>45187</v>
      </c>
      <c r="C376" s="8" t="s">
        <v>908</v>
      </c>
      <c r="D376" s="6" t="s">
        <v>903</v>
      </c>
      <c r="E376" s="6" t="s">
        <v>333</v>
      </c>
      <c r="F376" s="6" t="s">
        <v>649</v>
      </c>
      <c r="I376" s="6" t="s">
        <v>1346</v>
      </c>
      <c r="J376" s="6" t="s">
        <v>1347</v>
      </c>
      <c r="P376" s="4" t="s">
        <v>1272</v>
      </c>
      <c r="S376" s="74"/>
      <c r="AA376" s="74"/>
      <c r="AK376" s="86"/>
      <c r="AL376" s="86"/>
      <c r="AM376" s="21"/>
      <c r="AR376" s="86"/>
      <c r="AS376" s="86"/>
      <c r="AT376" s="21"/>
      <c r="BA376" s="21"/>
    </row>
    <row r="377" spans="1:58" ht="14.2" customHeight="1" x14ac:dyDescent="0.45">
      <c r="A377" s="7" t="s">
        <v>881</v>
      </c>
      <c r="B377" s="5">
        <v>45187</v>
      </c>
      <c r="C377" s="8" t="s">
        <v>908</v>
      </c>
      <c r="D377" s="6" t="s">
        <v>903</v>
      </c>
      <c r="E377" s="6" t="s">
        <v>333</v>
      </c>
      <c r="F377" s="6" t="s">
        <v>649</v>
      </c>
      <c r="I377" s="6" t="s">
        <v>1346</v>
      </c>
      <c r="J377" s="6" t="s">
        <v>1347</v>
      </c>
      <c r="O377" s="98" t="str">
        <f t="shared" si="430"/>
        <v>PS138_206-1-CTD-200-16S</v>
      </c>
      <c r="P377" s="4" t="s">
        <v>552</v>
      </c>
      <c r="R377" s="21" t="s">
        <v>1563</v>
      </c>
      <c r="S377" s="74">
        <v>11</v>
      </c>
      <c r="T377" s="4">
        <f>S377/$AD$2</f>
        <v>2.2000000000000002</v>
      </c>
      <c r="U377" s="4">
        <f>$AH$2-V377</f>
        <v>5.454545454545455</v>
      </c>
      <c r="V377" s="4">
        <f>IF(T377&gt;=1,$AH$2/T377,$AH$2)</f>
        <v>4.545454545454545</v>
      </c>
      <c r="X377" s="86" t="s">
        <v>1138</v>
      </c>
      <c r="Y377" s="86">
        <v>12</v>
      </c>
      <c r="Z377" s="21" t="s">
        <v>1563</v>
      </c>
      <c r="AA377" s="74">
        <v>11</v>
      </c>
      <c r="AB377" s="21">
        <f>IF(T377&gt;1,(T377-1)*$AF$2,0)</f>
        <v>6.0000000000000009</v>
      </c>
      <c r="AC377" s="4">
        <f t="shared" ref="AC377" si="551">AB377+$AF$2</f>
        <v>11</v>
      </c>
      <c r="AK377" s="86" t="s">
        <v>1138</v>
      </c>
      <c r="AL377" s="86">
        <v>12</v>
      </c>
      <c r="AM377" s="21" t="s">
        <v>1563</v>
      </c>
      <c r="AN377" s="89">
        <v>78</v>
      </c>
      <c r="AO377" s="93">
        <f t="shared" ref="AO377" si="552">(AN377/(660*630))*10^6</f>
        <v>187.59018759018758</v>
      </c>
      <c r="AP377">
        <f t="shared" ref="AP377" si="553">(AO377/$AV$2)</f>
        <v>46.897546897546896</v>
      </c>
      <c r="AR377" s="86" t="s">
        <v>1138</v>
      </c>
      <c r="AS377" s="86">
        <v>12</v>
      </c>
      <c r="AT377" s="21" t="s">
        <v>1563</v>
      </c>
      <c r="AU377" s="95">
        <f t="shared" ref="AU377" si="554">IF(AP377&gt;1,(AP377-1)*$AX$2,0)</f>
        <v>458.97546897546897</v>
      </c>
      <c r="AZ377" s="6" t="s">
        <v>1910</v>
      </c>
      <c r="BA377" s="21" t="s">
        <v>1563</v>
      </c>
    </row>
    <row r="378" spans="1:58" ht="14.2" customHeight="1" x14ac:dyDescent="0.45">
      <c r="A378" s="7" t="s">
        <v>882</v>
      </c>
      <c r="B378" s="5">
        <v>45187</v>
      </c>
      <c r="C378" s="8" t="s">
        <v>908</v>
      </c>
      <c r="D378" s="6" t="s">
        <v>903</v>
      </c>
      <c r="E378" s="6" t="s">
        <v>211</v>
      </c>
      <c r="F378" s="6" t="s">
        <v>649</v>
      </c>
      <c r="I378" s="6" t="s">
        <v>1346</v>
      </c>
      <c r="J378" s="6" t="s">
        <v>1347</v>
      </c>
      <c r="P378" s="4" t="s">
        <v>1272</v>
      </c>
      <c r="S378" s="74"/>
      <c r="AA378" s="74"/>
      <c r="AK378" s="86"/>
      <c r="AL378" s="86"/>
      <c r="AM378" s="21"/>
      <c r="AR378" s="86"/>
      <c r="AS378" s="86"/>
      <c r="AT378" s="21"/>
      <c r="BA378" s="21"/>
    </row>
    <row r="379" spans="1:58" ht="14.2" customHeight="1" x14ac:dyDescent="0.45">
      <c r="A379" s="7" t="s">
        <v>883</v>
      </c>
      <c r="B379" s="5">
        <v>45187</v>
      </c>
      <c r="C379" s="8" t="s">
        <v>908</v>
      </c>
      <c r="D379" s="6" t="s">
        <v>903</v>
      </c>
      <c r="E379" s="6" t="s">
        <v>211</v>
      </c>
      <c r="F379" s="6" t="s">
        <v>649</v>
      </c>
      <c r="I379" s="6" t="s">
        <v>1346</v>
      </c>
      <c r="J379" s="6" t="s">
        <v>1347</v>
      </c>
      <c r="O379" s="98" t="str">
        <f t="shared" si="430"/>
        <v>PS138_206-1-CTD-100-16S</v>
      </c>
      <c r="P379" s="4" t="s">
        <v>552</v>
      </c>
      <c r="R379" s="21" t="s">
        <v>1564</v>
      </c>
      <c r="S379" s="74">
        <v>17</v>
      </c>
      <c r="T379" s="4">
        <f>S379/$AD$2</f>
        <v>3.4</v>
      </c>
      <c r="U379" s="4">
        <f>$AH$2-V379</f>
        <v>7.0588235294117645</v>
      </c>
      <c r="V379" s="4">
        <f>IF(T379&gt;=1,$AH$2/T379,$AH$2)</f>
        <v>2.9411764705882355</v>
      </c>
      <c r="X379" s="86" t="s">
        <v>1371</v>
      </c>
      <c r="Y379" s="86">
        <v>12</v>
      </c>
      <c r="Z379" s="21" t="s">
        <v>1564</v>
      </c>
      <c r="AA379" s="74">
        <v>17</v>
      </c>
      <c r="AB379" s="21">
        <f>IF(T379&gt;1,(T379-1)*$AF$2,0)</f>
        <v>12</v>
      </c>
      <c r="AC379" s="4">
        <f t="shared" ref="AC379" si="555">AB379+$AF$2</f>
        <v>17</v>
      </c>
      <c r="AK379" s="86" t="s">
        <v>1371</v>
      </c>
      <c r="AL379" s="86">
        <v>12</v>
      </c>
      <c r="AM379" s="21" t="s">
        <v>1564</v>
      </c>
      <c r="AN379" s="89">
        <v>89</v>
      </c>
      <c r="AO379" s="93">
        <f t="shared" ref="AO379" si="556">(AN379/(660*630))*10^6</f>
        <v>214.04521404521404</v>
      </c>
      <c r="AP379">
        <f t="shared" ref="AP379" si="557">(AO379/$AV$2)</f>
        <v>53.51130351130351</v>
      </c>
      <c r="AR379" s="86" t="s">
        <v>1371</v>
      </c>
      <c r="AS379" s="86">
        <v>12</v>
      </c>
      <c r="AT379" s="21" t="s">
        <v>1564</v>
      </c>
      <c r="AU379" s="95">
        <f t="shared" ref="AU379" si="558">IF(AP379&gt;1,(AP379-1)*$AX$2,0)</f>
        <v>525.11303511303504</v>
      </c>
      <c r="AZ379" s="6" t="s">
        <v>1911</v>
      </c>
      <c r="BA379" s="21" t="s">
        <v>1564</v>
      </c>
    </row>
    <row r="380" spans="1:58" ht="14.2" customHeight="1" x14ac:dyDescent="0.45">
      <c r="A380" s="7" t="s">
        <v>884</v>
      </c>
      <c r="B380" s="5">
        <v>45187</v>
      </c>
      <c r="C380" s="8" t="s">
        <v>908</v>
      </c>
      <c r="D380" s="6" t="s">
        <v>903</v>
      </c>
      <c r="E380" s="6" t="s">
        <v>213</v>
      </c>
      <c r="F380" s="6" t="s">
        <v>649</v>
      </c>
      <c r="I380" s="6" t="s">
        <v>1346</v>
      </c>
      <c r="J380" s="6" t="s">
        <v>1347</v>
      </c>
      <c r="P380" s="4" t="s">
        <v>1272</v>
      </c>
      <c r="S380" s="74"/>
      <c r="AA380" s="74"/>
      <c r="AK380" s="86"/>
      <c r="AL380" s="86"/>
      <c r="AM380" s="21"/>
      <c r="AR380" s="86"/>
      <c r="AS380" s="86"/>
      <c r="AT380" s="21"/>
      <c r="BA380" s="21"/>
    </row>
    <row r="381" spans="1:58" ht="14.2" customHeight="1" x14ac:dyDescent="0.45">
      <c r="A381" s="7" t="s">
        <v>885</v>
      </c>
      <c r="B381" s="5">
        <v>45187</v>
      </c>
      <c r="C381" s="8" t="s">
        <v>908</v>
      </c>
      <c r="D381" s="6" t="s">
        <v>903</v>
      </c>
      <c r="E381" s="6" t="s">
        <v>213</v>
      </c>
      <c r="F381" s="6" t="s">
        <v>649</v>
      </c>
      <c r="I381" s="6" t="s">
        <v>1346</v>
      </c>
      <c r="J381" s="6" t="s">
        <v>1347</v>
      </c>
      <c r="O381" s="98" t="str">
        <f t="shared" ref="O381:O431" si="559">_xlfn.CONCAT(C381&amp;"-"&amp;F381&amp;"-"&amp;E381&amp;"-16S")</f>
        <v>PS138_206-1-CTD-50-16S</v>
      </c>
      <c r="P381" s="4" t="s">
        <v>552</v>
      </c>
      <c r="R381" s="21" t="s">
        <v>1565</v>
      </c>
      <c r="S381" s="74">
        <v>26</v>
      </c>
      <c r="T381" s="4">
        <f>S381/$AD$2</f>
        <v>5.2</v>
      </c>
      <c r="U381" s="4">
        <f>$AH$2-V381</f>
        <v>8.0769230769230766</v>
      </c>
      <c r="V381" s="4">
        <f>IF(T381&gt;=1,$AH$2/T381,$AH$2)</f>
        <v>1.9230769230769229</v>
      </c>
      <c r="X381" s="86" t="s">
        <v>1372</v>
      </c>
      <c r="Y381" s="86">
        <v>12</v>
      </c>
      <c r="Z381" s="21" t="s">
        <v>1565</v>
      </c>
      <c r="AA381" s="74">
        <v>26</v>
      </c>
      <c r="AB381" s="21">
        <f>IF(T381&gt;1,(T381-1)*$AF$2,0)</f>
        <v>21</v>
      </c>
      <c r="AC381" s="4">
        <f t="shared" ref="AC381" si="560">AB381+$AF$2</f>
        <v>26</v>
      </c>
      <c r="AK381" s="86" t="s">
        <v>1372</v>
      </c>
      <c r="AL381" s="86">
        <v>12</v>
      </c>
      <c r="AM381" s="21" t="s">
        <v>1565</v>
      </c>
      <c r="AN381" s="89">
        <v>95</v>
      </c>
      <c r="AO381" s="93">
        <f t="shared" ref="AO381:AO382" si="561">(AN381/(660*630))*10^6</f>
        <v>228.47522847522848</v>
      </c>
      <c r="AP381">
        <f t="shared" ref="AP381:AP382" si="562">(AO381/$AV$2)</f>
        <v>57.118807118807119</v>
      </c>
      <c r="AR381" s="86" t="s">
        <v>1372</v>
      </c>
      <c r="AS381" s="86">
        <v>12</v>
      </c>
      <c r="AT381" s="21" t="s">
        <v>1565</v>
      </c>
      <c r="AU381" s="95">
        <f>IF(AP381&gt;1,(AP381-1)*$AX$2,0)</f>
        <v>561.18807118807115</v>
      </c>
      <c r="AZ381" s="6" t="s">
        <v>1912</v>
      </c>
      <c r="BA381" s="21" t="s">
        <v>1565</v>
      </c>
    </row>
    <row r="382" spans="1:58" s="106" customFormat="1" ht="14.2" customHeight="1" x14ac:dyDescent="0.45">
      <c r="A382" s="99" t="s">
        <v>904</v>
      </c>
      <c r="B382" s="100">
        <v>45187</v>
      </c>
      <c r="C382" s="101" t="s">
        <v>908</v>
      </c>
      <c r="D382" s="102" t="s">
        <v>903</v>
      </c>
      <c r="E382" s="102" t="s">
        <v>886</v>
      </c>
      <c r="F382" s="102" t="s">
        <v>649</v>
      </c>
      <c r="G382" s="101"/>
      <c r="H382" s="101"/>
      <c r="I382" s="102" t="s">
        <v>1346</v>
      </c>
      <c r="J382" s="102" t="s">
        <v>1347</v>
      </c>
      <c r="O382" s="102"/>
      <c r="P382" s="106" t="s">
        <v>1272</v>
      </c>
      <c r="Q382" s="107"/>
      <c r="R382" s="115"/>
      <c r="S382" s="107"/>
      <c r="AA382" s="107"/>
      <c r="AE382" s="106" t="s">
        <v>1636</v>
      </c>
      <c r="AG382" s="108"/>
      <c r="AJ382" s="106" t="s">
        <v>1633</v>
      </c>
      <c r="AL382" s="108"/>
      <c r="AM382" s="106" t="s">
        <v>1633</v>
      </c>
      <c r="AN382" s="106">
        <v>4.65E-2</v>
      </c>
      <c r="AO382" s="93">
        <f t="shared" si="561"/>
        <v>0.11183261183261183</v>
      </c>
      <c r="AP382">
        <f t="shared" si="562"/>
        <v>2.7958152958152956E-2</v>
      </c>
      <c r="AR382" s="108"/>
      <c r="AS382" s="106" t="s">
        <v>1633</v>
      </c>
      <c r="AU382" s="95">
        <f t="shared" ref="AU381:AU382" si="563">IF(AP382&gt;1,(AP382-1)*$AX$2,0)</f>
        <v>0</v>
      </c>
      <c r="AV382" s="106" t="s">
        <v>1633</v>
      </c>
      <c r="AX382" s="108"/>
      <c r="AY382" s="106" t="s">
        <v>1633</v>
      </c>
      <c r="AZ382" s="102" t="s">
        <v>1913</v>
      </c>
      <c r="BA382" s="108"/>
      <c r="BE382" s="102" t="s">
        <v>1683</v>
      </c>
      <c r="BF382" s="108"/>
    </row>
    <row r="383" spans="1:58" ht="14.2" customHeight="1" x14ac:dyDescent="0.5">
      <c r="A383" s="7" t="s">
        <v>905</v>
      </c>
      <c r="B383" s="5">
        <v>45187</v>
      </c>
      <c r="C383" s="8" t="s">
        <v>908</v>
      </c>
      <c r="D383" s="6" t="s">
        <v>903</v>
      </c>
      <c r="E383" s="6" t="s">
        <v>886</v>
      </c>
      <c r="F383" s="6" t="s">
        <v>649</v>
      </c>
      <c r="I383" s="6" t="s">
        <v>1346</v>
      </c>
      <c r="J383" s="6" t="s">
        <v>1347</v>
      </c>
      <c r="O383" s="98" t="str">
        <f t="shared" si="559"/>
        <v>PS138_206-1-CTD-chlmax-16S</v>
      </c>
      <c r="P383" s="4" t="s">
        <v>552</v>
      </c>
      <c r="R383" s="21" t="s">
        <v>1566</v>
      </c>
      <c r="S383" s="74">
        <v>31</v>
      </c>
      <c r="T383" s="4">
        <f>S383/$AD$2</f>
        <v>6.2</v>
      </c>
      <c r="U383" s="4">
        <f>$AH$2-V383</f>
        <v>8.387096774193548</v>
      </c>
      <c r="V383" s="4">
        <f>IF(T383&gt;=1,$AH$2/T383,$AH$2)</f>
        <v>1.6129032258064515</v>
      </c>
      <c r="X383" s="87" t="s">
        <v>1367</v>
      </c>
      <c r="Y383" s="87">
        <v>1</v>
      </c>
      <c r="Z383" s="21" t="s">
        <v>1566</v>
      </c>
      <c r="AA383" s="74">
        <v>31</v>
      </c>
      <c r="AB383" s="21">
        <f>IF(T383&gt;1,(T383-1)*$AF$2,0)</f>
        <v>26</v>
      </c>
      <c r="AC383" s="4">
        <f t="shared" ref="AC383" si="564">AB383+$AF$2</f>
        <v>31</v>
      </c>
      <c r="AK383" s="87" t="s">
        <v>1367</v>
      </c>
      <c r="AL383" s="87">
        <v>1</v>
      </c>
      <c r="AM383" s="21" t="s">
        <v>1566</v>
      </c>
      <c r="AN383" s="89">
        <v>220</v>
      </c>
      <c r="AO383" s="93">
        <f t="shared" ref="AO383" si="565">(AN383/(660*630))*10^6</f>
        <v>529.10052910052912</v>
      </c>
      <c r="AP383">
        <f t="shared" ref="AP383" si="566">(AO383/$AV$2)</f>
        <v>132.27513227513228</v>
      </c>
      <c r="AR383" s="87" t="s">
        <v>1367</v>
      </c>
      <c r="AS383" s="87">
        <v>1</v>
      </c>
      <c r="AT383" s="21" t="s">
        <v>1566</v>
      </c>
      <c r="AU383" s="95">
        <f t="shared" ref="AU383" si="567">IF(AP383&gt;1,(AP383-1)*$AX$2,0)</f>
        <v>1312.7513227513227</v>
      </c>
      <c r="BA383" s="21" t="s">
        <v>1566</v>
      </c>
    </row>
    <row r="384" spans="1:58" ht="14.2" customHeight="1" x14ac:dyDescent="0.45">
      <c r="A384" s="7" t="s">
        <v>906</v>
      </c>
      <c r="B384" s="5">
        <v>45187</v>
      </c>
      <c r="C384" s="8" t="s">
        <v>908</v>
      </c>
      <c r="D384" s="6" t="s">
        <v>903</v>
      </c>
      <c r="E384" s="6" t="s">
        <v>328</v>
      </c>
      <c r="F384" s="6" t="s">
        <v>649</v>
      </c>
      <c r="I384" s="6" t="s">
        <v>1346</v>
      </c>
      <c r="J384" s="6" t="s">
        <v>1347</v>
      </c>
      <c r="P384" s="4" t="s">
        <v>1272</v>
      </c>
      <c r="S384" s="74"/>
      <c r="AA384" s="74"/>
      <c r="AK384" s="86"/>
      <c r="AL384" s="86"/>
      <c r="AM384" s="21"/>
      <c r="AR384" s="86"/>
      <c r="AS384" s="86"/>
      <c r="AT384" s="21"/>
      <c r="BA384" s="21"/>
    </row>
    <row r="385" spans="1:53" ht="14.2" customHeight="1" x14ac:dyDescent="0.5">
      <c r="A385" s="7" t="s">
        <v>907</v>
      </c>
      <c r="B385" s="5">
        <v>45187</v>
      </c>
      <c r="C385" s="8" t="s">
        <v>908</v>
      </c>
      <c r="D385" s="6" t="s">
        <v>903</v>
      </c>
      <c r="E385" s="6" t="s">
        <v>328</v>
      </c>
      <c r="F385" s="6" t="s">
        <v>649</v>
      </c>
      <c r="I385" s="6" t="s">
        <v>1346</v>
      </c>
      <c r="J385" s="6" t="s">
        <v>1347</v>
      </c>
      <c r="O385" s="98" t="str">
        <f t="shared" si="559"/>
        <v>PS138_206-1-CTD-10-16S</v>
      </c>
      <c r="P385" s="4" t="s">
        <v>552</v>
      </c>
      <c r="R385" s="21" t="s">
        <v>1567</v>
      </c>
      <c r="S385" s="74">
        <v>28</v>
      </c>
      <c r="T385" s="4">
        <f>S385/$AD$2</f>
        <v>5.6</v>
      </c>
      <c r="U385" s="4">
        <f>$AH$2-V385</f>
        <v>8.2142857142857135</v>
      </c>
      <c r="V385" s="4">
        <f>IF(T385&gt;=1,$AH$2/T385,$AH$2)</f>
        <v>1.7857142857142858</v>
      </c>
      <c r="X385" s="86" t="s">
        <v>1368</v>
      </c>
      <c r="Y385" s="87">
        <v>1</v>
      </c>
      <c r="Z385" s="21" t="s">
        <v>1567</v>
      </c>
      <c r="AA385" s="74">
        <v>28</v>
      </c>
      <c r="AB385" s="21">
        <f>IF(T385&gt;1,(T385-1)*$AF$2,0)</f>
        <v>23</v>
      </c>
      <c r="AC385" s="4">
        <f t="shared" ref="AC385" si="568">AB385+$AF$2</f>
        <v>28</v>
      </c>
      <c r="AK385" s="86" t="s">
        <v>1368</v>
      </c>
      <c r="AL385" s="87">
        <v>1</v>
      </c>
      <c r="AM385" s="21" t="s">
        <v>1567</v>
      </c>
      <c r="AN385" s="89">
        <v>214</v>
      </c>
      <c r="AO385" s="93">
        <f t="shared" ref="AO385" si="569">(AN385/(660*630))*10^6</f>
        <v>514.67051467051476</v>
      </c>
      <c r="AP385">
        <f t="shared" ref="AP385" si="570">(AO385/$AV$2)</f>
        <v>128.66762866762869</v>
      </c>
      <c r="AR385" s="86" t="s">
        <v>1368</v>
      </c>
      <c r="AS385" s="87">
        <v>1</v>
      </c>
      <c r="AT385" s="21" t="s">
        <v>1567</v>
      </c>
      <c r="AU385" s="95">
        <f t="shared" ref="AU385" si="571">IF(AP385&gt;1,(AP385-1)*$AX$2,0)</f>
        <v>1276.676286676287</v>
      </c>
      <c r="BA385" s="21" t="s">
        <v>1567</v>
      </c>
    </row>
    <row r="386" spans="1:53" ht="14.2" customHeight="1" x14ac:dyDescent="0.45">
      <c r="A386" s="7" t="s">
        <v>909</v>
      </c>
      <c r="B386" s="5">
        <v>45187</v>
      </c>
      <c r="C386" s="8" t="s">
        <v>954</v>
      </c>
      <c r="D386" s="6" t="s">
        <v>955</v>
      </c>
      <c r="E386" s="8" t="s">
        <v>1270</v>
      </c>
      <c r="F386" s="6" t="s">
        <v>649</v>
      </c>
      <c r="G386" s="8" t="s">
        <v>342</v>
      </c>
      <c r="I386" s="6" t="s">
        <v>1348</v>
      </c>
      <c r="J386" s="6" t="s">
        <v>1349</v>
      </c>
      <c r="P386" s="4" t="s">
        <v>1272</v>
      </c>
      <c r="S386" s="74"/>
      <c r="AA386" s="74"/>
      <c r="AK386" s="86"/>
      <c r="AL386" s="86"/>
      <c r="AM386" s="21"/>
      <c r="AR386" s="86"/>
      <c r="AS386" s="86"/>
      <c r="AT386" s="21"/>
      <c r="BA386" s="21"/>
    </row>
    <row r="387" spans="1:53" ht="14.2" customHeight="1" x14ac:dyDescent="0.5">
      <c r="A387" s="7" t="s">
        <v>910</v>
      </c>
      <c r="B387" s="5">
        <v>45187</v>
      </c>
      <c r="C387" s="8" t="s">
        <v>954</v>
      </c>
      <c r="D387" s="6" t="s">
        <v>955</v>
      </c>
      <c r="E387" s="8" t="s">
        <v>1270</v>
      </c>
      <c r="F387" s="6" t="s">
        <v>649</v>
      </c>
      <c r="G387" s="8" t="s">
        <v>342</v>
      </c>
      <c r="I387" s="6" t="s">
        <v>1348</v>
      </c>
      <c r="J387" s="6" t="s">
        <v>1349</v>
      </c>
      <c r="O387" s="98" t="str">
        <f t="shared" si="559"/>
        <v>PS138_207-1-CTD-3873.6-16S</v>
      </c>
      <c r="P387" s="4" t="s">
        <v>552</v>
      </c>
      <c r="R387" s="21" t="s">
        <v>1568</v>
      </c>
      <c r="S387" s="74">
        <v>1.72</v>
      </c>
      <c r="T387" s="4">
        <f>S387/$AD$2</f>
        <v>0.34399999999999997</v>
      </c>
      <c r="U387" s="4">
        <f>$AH$2-V387</f>
        <v>0</v>
      </c>
      <c r="V387" s="4">
        <f>IF(T387&gt;=1,$AH$2/T387,$AH$2)</f>
        <v>10</v>
      </c>
      <c r="X387" s="86" t="s">
        <v>1369</v>
      </c>
      <c r="Y387" s="87">
        <v>1</v>
      </c>
      <c r="Z387" s="21" t="s">
        <v>1568</v>
      </c>
      <c r="AA387" s="74">
        <v>1.72</v>
      </c>
      <c r="AB387" s="21">
        <f>IF(T387&gt;1,(T387-1)*$AF$2,0)</f>
        <v>0</v>
      </c>
      <c r="AC387" s="4">
        <f t="shared" ref="AC387" si="572">AB387+$AF$2</f>
        <v>5</v>
      </c>
      <c r="AK387" s="86" t="s">
        <v>1369</v>
      </c>
      <c r="AL387" s="87">
        <v>1</v>
      </c>
      <c r="AM387" s="21" t="s">
        <v>1568</v>
      </c>
      <c r="AN387" s="89">
        <v>82</v>
      </c>
      <c r="AO387" s="93">
        <f t="shared" ref="AO387" si="573">(AN387/(660*630))*10^6</f>
        <v>197.21019721019721</v>
      </c>
      <c r="AP387">
        <f t="shared" ref="AP387" si="574">(AO387/$AV$2)</f>
        <v>49.302549302549302</v>
      </c>
      <c r="AR387" s="86" t="s">
        <v>1369</v>
      </c>
      <c r="AS387" s="87">
        <v>1</v>
      </c>
      <c r="AT387" s="21" t="s">
        <v>1568</v>
      </c>
      <c r="AU387" s="95">
        <f t="shared" ref="AU387" si="575">IF(AP387&gt;1,(AP387-1)*$AX$2,0)</f>
        <v>483.02549302549301</v>
      </c>
      <c r="BA387" s="21" t="s">
        <v>1568</v>
      </c>
    </row>
    <row r="388" spans="1:53" ht="14.2" customHeight="1" x14ac:dyDescent="0.45">
      <c r="A388" s="7" t="s">
        <v>911</v>
      </c>
      <c r="B388" s="5">
        <v>45187</v>
      </c>
      <c r="C388" s="8" t="s">
        <v>954</v>
      </c>
      <c r="D388" s="6" t="s">
        <v>955</v>
      </c>
      <c r="E388" s="6" t="s">
        <v>338</v>
      </c>
      <c r="F388" s="6" t="s">
        <v>649</v>
      </c>
      <c r="I388" s="6" t="s">
        <v>1348</v>
      </c>
      <c r="J388" s="6" t="s">
        <v>1349</v>
      </c>
      <c r="P388" s="4" t="s">
        <v>1272</v>
      </c>
      <c r="S388" s="74"/>
      <c r="AA388" s="74"/>
      <c r="AK388" s="86"/>
      <c r="AL388" s="86"/>
      <c r="AM388" s="21"/>
      <c r="AR388" s="86"/>
      <c r="AS388" s="86"/>
      <c r="AT388" s="21"/>
      <c r="BA388" s="21"/>
    </row>
    <row r="389" spans="1:53" ht="14.2" customHeight="1" x14ac:dyDescent="0.5">
      <c r="A389" s="7" t="s">
        <v>912</v>
      </c>
      <c r="B389" s="5">
        <v>45187</v>
      </c>
      <c r="C389" s="8" t="s">
        <v>954</v>
      </c>
      <c r="D389" s="6" t="s">
        <v>955</v>
      </c>
      <c r="E389" s="6" t="s">
        <v>338</v>
      </c>
      <c r="F389" s="6" t="s">
        <v>649</v>
      </c>
      <c r="I389" s="6" t="s">
        <v>1348</v>
      </c>
      <c r="J389" s="6" t="s">
        <v>1349</v>
      </c>
      <c r="O389" s="98" t="str">
        <f t="shared" si="559"/>
        <v>PS138_207-1-CTD-2000-16S</v>
      </c>
      <c r="P389" s="4" t="s">
        <v>552</v>
      </c>
      <c r="R389" s="21" t="s">
        <v>1569</v>
      </c>
      <c r="S389" s="74">
        <v>4.5199999999999996</v>
      </c>
      <c r="T389" s="4">
        <f>S389/$AD$2</f>
        <v>0.90399999999999991</v>
      </c>
      <c r="U389" s="4">
        <f>$AH$2-V389</f>
        <v>0</v>
      </c>
      <c r="V389" s="4">
        <f>IF(T389&gt;=1,$AH$2/T389,$AH$2)</f>
        <v>10</v>
      </c>
      <c r="X389" s="86" t="s">
        <v>1370</v>
      </c>
      <c r="Y389" s="87">
        <v>1</v>
      </c>
      <c r="Z389" s="21" t="s">
        <v>1569</v>
      </c>
      <c r="AA389" s="74">
        <v>4.5199999999999996</v>
      </c>
      <c r="AB389" s="21">
        <f>IF(T389&gt;1,(T389-1)*$AF$2,0)</f>
        <v>0</v>
      </c>
      <c r="AC389" s="4">
        <f t="shared" ref="AC389" si="576">AB389+$AF$2</f>
        <v>5</v>
      </c>
      <c r="AK389" s="86" t="s">
        <v>1370</v>
      </c>
      <c r="AL389" s="87">
        <v>1</v>
      </c>
      <c r="AM389" s="21" t="s">
        <v>1569</v>
      </c>
      <c r="AN389" s="89">
        <v>130</v>
      </c>
      <c r="AO389" s="93">
        <f t="shared" ref="AO389" si="577">(AN389/(660*630))*10^6</f>
        <v>312.65031265031263</v>
      </c>
      <c r="AP389">
        <f t="shared" ref="AP389" si="578">(AO389/$AV$2)</f>
        <v>78.162578162578157</v>
      </c>
      <c r="AR389" s="86" t="s">
        <v>1370</v>
      </c>
      <c r="AS389" s="87">
        <v>1</v>
      </c>
      <c r="AT389" s="21" t="s">
        <v>1569</v>
      </c>
      <c r="AU389" s="95">
        <f t="shared" ref="AU389" si="579">IF(AP389&gt;1,(AP389-1)*$AX$2,0)</f>
        <v>771.62578162578154</v>
      </c>
      <c r="BA389" s="21" t="s">
        <v>1569</v>
      </c>
    </row>
    <row r="390" spans="1:53" ht="14.2" customHeight="1" x14ac:dyDescent="0.45">
      <c r="A390" s="7" t="s">
        <v>913</v>
      </c>
      <c r="B390" s="5">
        <v>45187</v>
      </c>
      <c r="C390" s="8" t="s">
        <v>954</v>
      </c>
      <c r="D390" s="6" t="s">
        <v>955</v>
      </c>
      <c r="E390" s="6" t="s">
        <v>210</v>
      </c>
      <c r="F390" s="6" t="s">
        <v>649</v>
      </c>
      <c r="I390" s="6" t="s">
        <v>1348</v>
      </c>
      <c r="J390" s="6" t="s">
        <v>1349</v>
      </c>
      <c r="P390" s="4" t="s">
        <v>1272</v>
      </c>
      <c r="S390" s="74"/>
      <c r="AA390" s="74"/>
      <c r="AK390" s="86"/>
      <c r="AL390" s="86"/>
      <c r="AM390" s="21"/>
      <c r="AR390" s="86"/>
      <c r="AS390" s="86"/>
      <c r="AT390" s="21"/>
      <c r="BA390" s="21"/>
    </row>
    <row r="391" spans="1:53" ht="14.2" customHeight="1" x14ac:dyDescent="0.5">
      <c r="A391" s="7" t="s">
        <v>914</v>
      </c>
      <c r="B391" s="5">
        <v>45187</v>
      </c>
      <c r="C391" s="8" t="s">
        <v>954</v>
      </c>
      <c r="D391" s="6" t="s">
        <v>955</v>
      </c>
      <c r="E391" s="6" t="s">
        <v>210</v>
      </c>
      <c r="F391" s="6" t="s">
        <v>649</v>
      </c>
      <c r="I391" s="6" t="s">
        <v>1348</v>
      </c>
      <c r="J391" s="6" t="s">
        <v>1349</v>
      </c>
      <c r="O391" s="98" t="str">
        <f t="shared" si="559"/>
        <v>PS138_207-1-CTD-1000-16S</v>
      </c>
      <c r="P391" s="4" t="s">
        <v>552</v>
      </c>
      <c r="R391" s="21" t="s">
        <v>1570</v>
      </c>
      <c r="S391" s="74">
        <v>7.3</v>
      </c>
      <c r="T391" s="4">
        <f>S391/$AD$2</f>
        <v>1.46</v>
      </c>
      <c r="U391" s="4">
        <f>$AH$2-V391</f>
        <v>3.1506849315068495</v>
      </c>
      <c r="V391" s="4">
        <f>IF(T391&gt;=1,$AH$2/T391,$AH$2)</f>
        <v>6.8493150684931505</v>
      </c>
      <c r="X391" s="86" t="s">
        <v>1138</v>
      </c>
      <c r="Y391" s="87">
        <v>1</v>
      </c>
      <c r="Z391" s="21" t="s">
        <v>1570</v>
      </c>
      <c r="AA391" s="74">
        <v>7.3</v>
      </c>
      <c r="AB391" s="21">
        <f>IF(T391&gt;1,(T391-1)*$AF$2,0)</f>
        <v>2.2999999999999998</v>
      </c>
      <c r="AC391" s="4">
        <f t="shared" ref="AC391" si="580">AB391+$AF$2</f>
        <v>7.3</v>
      </c>
      <c r="AK391" s="86" t="s">
        <v>1138</v>
      </c>
      <c r="AL391" s="87">
        <v>1</v>
      </c>
      <c r="AM391" s="21" t="s">
        <v>1570</v>
      </c>
      <c r="AN391" s="89">
        <v>184</v>
      </c>
      <c r="AO391" s="93">
        <f t="shared" ref="AO391:AO419" si="581">(AN391/(660*630))*10^6</f>
        <v>442.52044252044249</v>
      </c>
      <c r="AP391">
        <f t="shared" ref="AP391" si="582">(AO391/$AV$2)</f>
        <v>110.63011063011062</v>
      </c>
      <c r="AR391" s="86" t="s">
        <v>1138</v>
      </c>
      <c r="AS391" s="87">
        <v>1</v>
      </c>
      <c r="AT391" s="21" t="s">
        <v>1570</v>
      </c>
      <c r="AU391" s="95">
        <f t="shared" ref="AU391" si="583">IF(AP391&gt;1,(AP391-1)*$AX$2,0)</f>
        <v>1096.3011063011063</v>
      </c>
      <c r="BA391" s="21" t="s">
        <v>1570</v>
      </c>
    </row>
    <row r="392" spans="1:53" ht="14.2" customHeight="1" x14ac:dyDescent="0.45">
      <c r="A392" s="7" t="s">
        <v>915</v>
      </c>
      <c r="B392" s="5">
        <v>45187</v>
      </c>
      <c r="C392" s="8" t="s">
        <v>954</v>
      </c>
      <c r="D392" s="6" t="s">
        <v>955</v>
      </c>
      <c r="E392" s="6" t="s">
        <v>201</v>
      </c>
      <c r="F392" s="6" t="s">
        <v>649</v>
      </c>
      <c r="I392" s="6" t="s">
        <v>1348</v>
      </c>
      <c r="J392" s="6" t="s">
        <v>1349</v>
      </c>
      <c r="P392" s="4" t="s">
        <v>1272</v>
      </c>
      <c r="S392" s="74"/>
      <c r="AA392" s="74"/>
      <c r="AK392" s="86"/>
      <c r="AL392" s="86"/>
      <c r="AM392" s="21"/>
      <c r="AR392" s="86"/>
      <c r="AS392" s="86"/>
      <c r="AT392" s="21"/>
      <c r="BA392" s="21"/>
    </row>
    <row r="393" spans="1:53" ht="14.2" customHeight="1" x14ac:dyDescent="0.5">
      <c r="A393" s="7" t="s">
        <v>916</v>
      </c>
      <c r="B393" s="5">
        <v>45187</v>
      </c>
      <c r="C393" s="8" t="s">
        <v>954</v>
      </c>
      <c r="D393" s="6" t="s">
        <v>955</v>
      </c>
      <c r="E393" s="6" t="s">
        <v>201</v>
      </c>
      <c r="F393" s="6" t="s">
        <v>649</v>
      </c>
      <c r="I393" s="6" t="s">
        <v>1348</v>
      </c>
      <c r="J393" s="6" t="s">
        <v>1349</v>
      </c>
      <c r="O393" s="98" t="str">
        <f t="shared" si="559"/>
        <v>PS138_207-1-CTD-500-16S</v>
      </c>
      <c r="P393" s="4" t="s">
        <v>552</v>
      </c>
      <c r="R393" s="21" t="s">
        <v>1571</v>
      </c>
      <c r="S393" s="74">
        <v>8.6</v>
      </c>
      <c r="T393" s="4">
        <f>S393/$AD$2</f>
        <v>1.72</v>
      </c>
      <c r="U393" s="4">
        <f>$AH$2-V393</f>
        <v>4.1860465116279073</v>
      </c>
      <c r="V393" s="4">
        <f>IF(T393&gt;=1,$AH$2/T393,$AH$2)</f>
        <v>5.8139534883720927</v>
      </c>
      <c r="X393" s="86" t="s">
        <v>1371</v>
      </c>
      <c r="Y393" s="87">
        <v>1</v>
      </c>
      <c r="Z393" s="21" t="s">
        <v>1571</v>
      </c>
      <c r="AA393" s="74">
        <v>8.6</v>
      </c>
      <c r="AB393" s="21">
        <f>IF(T393&gt;1,(T393-1)*$AF$2,0)</f>
        <v>3.5999999999999996</v>
      </c>
      <c r="AC393" s="4">
        <f t="shared" ref="AC393" si="584">AB393+$AF$2</f>
        <v>8.6</v>
      </c>
      <c r="AK393" s="86" t="s">
        <v>1371</v>
      </c>
      <c r="AL393" s="87">
        <v>1</v>
      </c>
      <c r="AM393" s="21" t="s">
        <v>1571</v>
      </c>
      <c r="AN393" s="89">
        <v>220</v>
      </c>
      <c r="AO393" s="93">
        <f t="shared" si="581"/>
        <v>529.10052910052912</v>
      </c>
      <c r="AP393">
        <f t="shared" ref="AP393" si="585">(AO393/$AV$2)</f>
        <v>132.27513227513228</v>
      </c>
      <c r="AR393" s="86" t="s">
        <v>1371</v>
      </c>
      <c r="AS393" s="87">
        <v>1</v>
      </c>
      <c r="AT393" s="21" t="s">
        <v>1571</v>
      </c>
      <c r="AU393" s="95">
        <f t="shared" ref="AU393" si="586">IF(AP393&gt;1,(AP393-1)*$AX$2,0)</f>
        <v>1312.7513227513227</v>
      </c>
      <c r="BA393" s="21" t="s">
        <v>1571</v>
      </c>
    </row>
    <row r="394" spans="1:53" ht="14.2" customHeight="1" x14ac:dyDescent="0.45">
      <c r="A394" s="7" t="s">
        <v>917</v>
      </c>
      <c r="B394" s="5">
        <v>45187</v>
      </c>
      <c r="C394" s="8" t="s">
        <v>954</v>
      </c>
      <c r="D394" s="6" t="s">
        <v>955</v>
      </c>
      <c r="E394" s="8">
        <v>200</v>
      </c>
      <c r="F394" s="6" t="s">
        <v>649</v>
      </c>
      <c r="I394" s="6" t="s">
        <v>1348</v>
      </c>
      <c r="J394" s="6" t="s">
        <v>1349</v>
      </c>
      <c r="P394" s="4" t="s">
        <v>1272</v>
      </c>
      <c r="S394" s="74"/>
      <c r="AA394" s="74"/>
      <c r="AK394" s="86"/>
      <c r="AL394" s="86"/>
      <c r="AM394" s="21"/>
      <c r="AR394" s="86"/>
      <c r="AS394" s="86"/>
      <c r="AT394" s="21"/>
      <c r="BA394" s="21"/>
    </row>
    <row r="395" spans="1:53" ht="14.2" customHeight="1" x14ac:dyDescent="0.5">
      <c r="A395" s="7" t="s">
        <v>918</v>
      </c>
      <c r="B395" s="5">
        <v>45187</v>
      </c>
      <c r="C395" s="8" t="s">
        <v>954</v>
      </c>
      <c r="D395" s="6" t="s">
        <v>955</v>
      </c>
      <c r="E395" s="8">
        <v>200</v>
      </c>
      <c r="F395" s="6" t="s">
        <v>649</v>
      </c>
      <c r="I395" s="6" t="s">
        <v>1348</v>
      </c>
      <c r="J395" s="6" t="s">
        <v>1349</v>
      </c>
      <c r="O395" s="98" t="str">
        <f t="shared" si="559"/>
        <v>PS138_207-1-CTD-200-16S</v>
      </c>
      <c r="P395" s="4" t="s">
        <v>552</v>
      </c>
      <c r="R395" s="21" t="s">
        <v>1572</v>
      </c>
      <c r="S395" s="74">
        <v>10</v>
      </c>
      <c r="T395" s="4">
        <f>S395/$AD$2</f>
        <v>2</v>
      </c>
      <c r="U395" s="4">
        <f>$AH$2-V395</f>
        <v>5</v>
      </c>
      <c r="V395" s="4">
        <f>IF(T395&gt;=1,$AH$2/T395,$AH$2)</f>
        <v>5</v>
      </c>
      <c r="X395" s="86" t="s">
        <v>1372</v>
      </c>
      <c r="Y395" s="87">
        <v>1</v>
      </c>
      <c r="Z395" s="21" t="s">
        <v>1572</v>
      </c>
      <c r="AA395" s="74">
        <v>10</v>
      </c>
      <c r="AB395" s="21">
        <f>IF(T395&gt;1,(T395-1)*$AF$2,0)</f>
        <v>5</v>
      </c>
      <c r="AC395" s="4">
        <f t="shared" ref="AC395" si="587">AB395+$AF$2</f>
        <v>10</v>
      </c>
      <c r="AK395" s="86" t="s">
        <v>1372</v>
      </c>
      <c r="AL395" s="87">
        <v>1</v>
      </c>
      <c r="AM395" s="21" t="s">
        <v>1572</v>
      </c>
      <c r="AN395" s="89">
        <v>162</v>
      </c>
      <c r="AO395" s="93">
        <f t="shared" si="581"/>
        <v>389.61038961038963</v>
      </c>
      <c r="AP395">
        <f t="shared" ref="AP395" si="588">(AO395/$AV$2)</f>
        <v>97.402597402597408</v>
      </c>
      <c r="AR395" s="86" t="s">
        <v>1372</v>
      </c>
      <c r="AS395" s="87">
        <v>1</v>
      </c>
      <c r="AT395" s="21" t="s">
        <v>1572</v>
      </c>
      <c r="AU395" s="95">
        <f t="shared" ref="AU395" si="589">IF(AP395&gt;1,(AP395-1)*$AX$2,0)</f>
        <v>964.02597402597405</v>
      </c>
      <c r="BA395" s="21" t="s">
        <v>1572</v>
      </c>
    </row>
    <row r="396" spans="1:53" ht="14.2" customHeight="1" x14ac:dyDescent="0.45">
      <c r="A396" s="7" t="s">
        <v>919</v>
      </c>
      <c r="B396" s="5">
        <v>45187</v>
      </c>
      <c r="C396" s="8" t="s">
        <v>954</v>
      </c>
      <c r="D396" s="6" t="s">
        <v>955</v>
      </c>
      <c r="E396" s="8">
        <v>100</v>
      </c>
      <c r="F396" s="6" t="s">
        <v>649</v>
      </c>
      <c r="I396" s="6" t="s">
        <v>1348</v>
      </c>
      <c r="J396" s="6" t="s">
        <v>1349</v>
      </c>
      <c r="P396" s="4" t="s">
        <v>1272</v>
      </c>
      <c r="S396" s="74"/>
      <c r="AA396" s="74"/>
      <c r="AK396" s="86"/>
      <c r="AL396" s="86"/>
      <c r="AM396" s="21"/>
      <c r="AR396" s="86"/>
      <c r="AS396" s="86"/>
      <c r="AT396" s="21"/>
      <c r="BA396" s="21"/>
    </row>
    <row r="397" spans="1:53" ht="14.2" customHeight="1" x14ac:dyDescent="0.5">
      <c r="A397" s="7" t="s">
        <v>920</v>
      </c>
      <c r="B397" s="5">
        <v>45187</v>
      </c>
      <c r="C397" s="8" t="s">
        <v>954</v>
      </c>
      <c r="D397" s="6" t="s">
        <v>955</v>
      </c>
      <c r="E397" s="8">
        <v>100</v>
      </c>
      <c r="F397" s="6" t="s">
        <v>649</v>
      </c>
      <c r="I397" s="6" t="s">
        <v>1348</v>
      </c>
      <c r="J397" s="6" t="s">
        <v>1349</v>
      </c>
      <c r="O397" s="98" t="str">
        <f t="shared" si="559"/>
        <v>PS138_207-1-CTD-100-16S</v>
      </c>
      <c r="P397" s="4" t="s">
        <v>552</v>
      </c>
      <c r="R397" s="21" t="s">
        <v>1573</v>
      </c>
      <c r="S397" s="74">
        <v>38</v>
      </c>
      <c r="T397" s="4">
        <f>S397/$AD$2</f>
        <v>7.6</v>
      </c>
      <c r="U397" s="4">
        <f>$AH$2-V397</f>
        <v>8.6842105263157894</v>
      </c>
      <c r="V397" s="4">
        <f>IF(T397&gt;=1,$AH$2/T397,$AH$2)</f>
        <v>1.3157894736842106</v>
      </c>
      <c r="X397" s="86" t="s">
        <v>1373</v>
      </c>
      <c r="Y397" s="87">
        <v>1</v>
      </c>
      <c r="Z397" s="21" t="s">
        <v>1573</v>
      </c>
      <c r="AA397" s="74">
        <v>38</v>
      </c>
      <c r="AB397" s="21">
        <f>IF(T397&gt;1,(T397-1)*$AF$2,0)</f>
        <v>33</v>
      </c>
      <c r="AC397" s="4">
        <f t="shared" ref="AC397" si="590">AB397+$AF$2</f>
        <v>38</v>
      </c>
      <c r="AK397" s="86" t="s">
        <v>1373</v>
      </c>
      <c r="AL397" s="87">
        <v>1</v>
      </c>
      <c r="AM397" s="21" t="s">
        <v>1573</v>
      </c>
      <c r="AN397" s="89">
        <v>2.5</v>
      </c>
      <c r="AO397" s="93">
        <f t="shared" si="581"/>
        <v>6.0125060125060124</v>
      </c>
      <c r="AP397">
        <f t="shared" ref="AP397" si="591">(AO397/$AV$2)</f>
        <v>1.5031265031265031</v>
      </c>
      <c r="AR397" s="86" t="s">
        <v>1373</v>
      </c>
      <c r="AS397" s="87">
        <v>1</v>
      </c>
      <c r="AT397" s="21" t="s">
        <v>1573</v>
      </c>
      <c r="AU397" s="95">
        <f t="shared" ref="AU397" si="592">IF(AP397&gt;1,(AP397-1)*$AX$2,0)</f>
        <v>5.0312650312650309</v>
      </c>
      <c r="BA397" s="21" t="s">
        <v>1573</v>
      </c>
    </row>
    <row r="398" spans="1:53" ht="14.2" customHeight="1" x14ac:dyDescent="0.45">
      <c r="A398" s="7" t="s">
        <v>921</v>
      </c>
      <c r="B398" s="5">
        <v>45187</v>
      </c>
      <c r="C398" s="8" t="s">
        <v>954</v>
      </c>
      <c r="D398" s="6" t="s">
        <v>955</v>
      </c>
      <c r="E398" s="8">
        <v>50</v>
      </c>
      <c r="F398" s="6" t="s">
        <v>649</v>
      </c>
      <c r="I398" s="6" t="s">
        <v>1348</v>
      </c>
      <c r="J398" s="6" t="s">
        <v>1349</v>
      </c>
      <c r="P398" s="4" t="s">
        <v>1272</v>
      </c>
      <c r="S398" s="74"/>
      <c r="AA398" s="74"/>
      <c r="AK398" s="86"/>
      <c r="AL398" s="86"/>
      <c r="AM398" s="21"/>
      <c r="AR398" s="86"/>
      <c r="AS398" s="86"/>
      <c r="AT398" s="21"/>
      <c r="BA398" s="21"/>
    </row>
    <row r="399" spans="1:53" ht="14.2" customHeight="1" x14ac:dyDescent="0.5">
      <c r="A399" s="7" t="s">
        <v>922</v>
      </c>
      <c r="B399" s="5">
        <v>45187</v>
      </c>
      <c r="C399" s="8" t="s">
        <v>954</v>
      </c>
      <c r="D399" s="6" t="s">
        <v>955</v>
      </c>
      <c r="E399" s="8">
        <v>50</v>
      </c>
      <c r="F399" s="6" t="s">
        <v>649</v>
      </c>
      <c r="I399" s="6" t="s">
        <v>1348</v>
      </c>
      <c r="J399" s="6" t="s">
        <v>1349</v>
      </c>
      <c r="O399" s="98" t="str">
        <f t="shared" si="559"/>
        <v>PS138_207-1-CTD-50-16S</v>
      </c>
      <c r="P399" s="4" t="s">
        <v>552</v>
      </c>
      <c r="R399" s="21" t="s">
        <v>1574</v>
      </c>
      <c r="S399" s="74">
        <v>42</v>
      </c>
      <c r="T399" s="4">
        <f>S399/$AD$2</f>
        <v>8.4</v>
      </c>
      <c r="U399" s="4">
        <f>$AH$2-V399</f>
        <v>8.8095238095238102</v>
      </c>
      <c r="V399" s="4">
        <f>IF(T399&gt;=1,$AH$2/T399,$AH$2)</f>
        <v>1.1904761904761905</v>
      </c>
      <c r="X399" s="87" t="s">
        <v>1367</v>
      </c>
      <c r="Y399" s="86">
        <v>2</v>
      </c>
      <c r="Z399" s="21" t="s">
        <v>1574</v>
      </c>
      <c r="AA399" s="74">
        <v>42</v>
      </c>
      <c r="AB399" s="21">
        <f>IF(T399&gt;1,(T399-1)*$AF$2,0)</f>
        <v>37</v>
      </c>
      <c r="AC399" s="4">
        <f t="shared" ref="AC399" si="593">AB399+$AF$2</f>
        <v>42</v>
      </c>
      <c r="AK399" s="87" t="s">
        <v>1367</v>
      </c>
      <c r="AL399" s="86">
        <v>2</v>
      </c>
      <c r="AM399" s="21" t="s">
        <v>1574</v>
      </c>
      <c r="AN399" s="89">
        <v>74</v>
      </c>
      <c r="AO399" s="93">
        <f t="shared" si="581"/>
        <v>177.97017797017796</v>
      </c>
      <c r="AP399">
        <f t="shared" ref="AP399" si="594">(AO399/$AV$2)</f>
        <v>44.492544492544489</v>
      </c>
      <c r="AR399" s="87" t="s">
        <v>1367</v>
      </c>
      <c r="AS399" s="86">
        <v>2</v>
      </c>
      <c r="AT399" s="21" t="s">
        <v>1574</v>
      </c>
      <c r="AU399" s="95">
        <f t="shared" ref="AU399" si="595">IF(AP399&gt;1,(AP399-1)*$AX$2,0)</f>
        <v>434.92544492544488</v>
      </c>
      <c r="BA399" s="21" t="s">
        <v>1574</v>
      </c>
    </row>
    <row r="400" spans="1:53" ht="14.2" customHeight="1" x14ac:dyDescent="0.45">
      <c r="A400" s="7" t="s">
        <v>923</v>
      </c>
      <c r="B400" s="5">
        <v>45187</v>
      </c>
      <c r="C400" s="8" t="s">
        <v>954</v>
      </c>
      <c r="D400" s="6" t="s">
        <v>955</v>
      </c>
      <c r="E400" s="6" t="s">
        <v>886</v>
      </c>
      <c r="F400" s="6" t="s">
        <v>649</v>
      </c>
      <c r="I400" s="6" t="s">
        <v>1348</v>
      </c>
      <c r="J400" s="6" t="s">
        <v>1349</v>
      </c>
      <c r="P400" s="4" t="s">
        <v>1272</v>
      </c>
      <c r="S400" s="74"/>
      <c r="AA400" s="74"/>
      <c r="AK400" s="86"/>
      <c r="AL400" s="86"/>
      <c r="AM400" s="21"/>
      <c r="AR400" s="86"/>
      <c r="AS400" s="86"/>
      <c r="AT400" s="21"/>
      <c r="BA400" s="21"/>
    </row>
    <row r="401" spans="1:53" ht="14.2" customHeight="1" x14ac:dyDescent="0.45">
      <c r="A401" s="7" t="s">
        <v>924</v>
      </c>
      <c r="B401" s="5">
        <v>45187</v>
      </c>
      <c r="C401" s="8" t="s">
        <v>954</v>
      </c>
      <c r="D401" s="6" t="s">
        <v>955</v>
      </c>
      <c r="E401" s="6" t="s">
        <v>886</v>
      </c>
      <c r="F401" s="6" t="s">
        <v>649</v>
      </c>
      <c r="I401" s="6" t="s">
        <v>1348</v>
      </c>
      <c r="J401" s="6" t="s">
        <v>1349</v>
      </c>
      <c r="O401" s="98" t="str">
        <f t="shared" si="559"/>
        <v>PS138_207-1-CTD-chlmax-16S</v>
      </c>
      <c r="P401" s="4" t="s">
        <v>552</v>
      </c>
      <c r="R401" s="21" t="s">
        <v>1575</v>
      </c>
      <c r="S401" s="74">
        <v>36</v>
      </c>
      <c r="T401" s="4">
        <f>S401/$AD$2</f>
        <v>7.2</v>
      </c>
      <c r="U401" s="4">
        <f>$AH$2-V401</f>
        <v>8.6111111111111107</v>
      </c>
      <c r="V401" s="4">
        <f>IF(T401&gt;=1,$AH$2/T401,$AH$2)</f>
        <v>1.3888888888888888</v>
      </c>
      <c r="X401" s="86" t="s">
        <v>1368</v>
      </c>
      <c r="Y401" s="86">
        <v>2</v>
      </c>
      <c r="Z401" s="21" t="s">
        <v>1575</v>
      </c>
      <c r="AA401" s="74">
        <v>36</v>
      </c>
      <c r="AB401" s="21">
        <f>IF(T401&gt;1,(T401-1)*$AF$2,0)</f>
        <v>31</v>
      </c>
      <c r="AC401" s="4">
        <f t="shared" ref="AC401" si="596">AB401+$AF$2</f>
        <v>36</v>
      </c>
      <c r="AK401" s="86" t="s">
        <v>1368</v>
      </c>
      <c r="AL401" s="86">
        <v>2</v>
      </c>
      <c r="AM401" s="21" t="s">
        <v>1575</v>
      </c>
      <c r="AN401" s="89">
        <v>68</v>
      </c>
      <c r="AO401" s="93">
        <f t="shared" si="581"/>
        <v>163.54016354016352</v>
      </c>
      <c r="AP401">
        <f t="shared" ref="AP401" si="597">(AO401/$AV$2)</f>
        <v>40.88504088504088</v>
      </c>
      <c r="AR401" s="86" t="s">
        <v>1368</v>
      </c>
      <c r="AS401" s="86">
        <v>2</v>
      </c>
      <c r="AT401" s="21" t="s">
        <v>1575</v>
      </c>
      <c r="AU401" s="95">
        <f t="shared" ref="AU401" si="598">IF(AP401&gt;1,(AP401-1)*$AX$2,0)</f>
        <v>398.85040885040883</v>
      </c>
      <c r="BA401" s="21" t="s">
        <v>1575</v>
      </c>
    </row>
    <row r="402" spans="1:53" ht="14.2" customHeight="1" x14ac:dyDescent="0.45">
      <c r="A402" s="7" t="s">
        <v>925</v>
      </c>
      <c r="B402" s="5">
        <v>45187</v>
      </c>
      <c r="C402" s="8" t="s">
        <v>954</v>
      </c>
      <c r="D402" s="6" t="s">
        <v>955</v>
      </c>
      <c r="E402" s="8">
        <v>10</v>
      </c>
      <c r="F402" s="6" t="s">
        <v>649</v>
      </c>
      <c r="I402" s="6" t="s">
        <v>1348</v>
      </c>
      <c r="J402" s="6" t="s">
        <v>1349</v>
      </c>
      <c r="P402" s="4" t="s">
        <v>1272</v>
      </c>
      <c r="S402" s="74"/>
      <c r="AA402" s="74"/>
      <c r="AK402" s="86"/>
      <c r="AL402" s="86"/>
      <c r="AM402" s="21"/>
      <c r="AR402" s="86"/>
      <c r="AS402" s="86"/>
      <c r="AT402" s="21"/>
      <c r="BA402" s="21"/>
    </row>
    <row r="403" spans="1:53" ht="14.2" customHeight="1" x14ac:dyDescent="0.45">
      <c r="A403" s="7" t="s">
        <v>926</v>
      </c>
      <c r="B403" s="5">
        <v>45187</v>
      </c>
      <c r="C403" s="8" t="s">
        <v>954</v>
      </c>
      <c r="D403" s="6" t="s">
        <v>955</v>
      </c>
      <c r="E403" s="8">
        <v>10</v>
      </c>
      <c r="F403" s="6" t="s">
        <v>649</v>
      </c>
      <c r="I403" s="6" t="s">
        <v>1348</v>
      </c>
      <c r="J403" s="6" t="s">
        <v>1349</v>
      </c>
      <c r="O403" s="98" t="str">
        <f t="shared" si="559"/>
        <v>PS138_207-1-CTD-10-16S</v>
      </c>
      <c r="P403" s="4" t="s">
        <v>552</v>
      </c>
      <c r="R403" s="21" t="s">
        <v>1576</v>
      </c>
      <c r="S403" s="74">
        <v>27</v>
      </c>
      <c r="T403" s="4">
        <f>S403/$AD$2</f>
        <v>5.4</v>
      </c>
      <c r="U403" s="4">
        <f>$AH$2-V403</f>
        <v>8.1481481481481488</v>
      </c>
      <c r="V403" s="4">
        <f>IF(T403&gt;=1,$AH$2/T403,$AH$2)</f>
        <v>1.8518518518518516</v>
      </c>
      <c r="X403" s="86" t="s">
        <v>1369</v>
      </c>
      <c r="Y403" s="86">
        <v>2</v>
      </c>
      <c r="Z403" s="21" t="s">
        <v>1576</v>
      </c>
      <c r="AA403" s="74">
        <v>27</v>
      </c>
      <c r="AB403" s="21">
        <f>IF(T403&gt;1,(T403-1)*$AF$2,0)</f>
        <v>22</v>
      </c>
      <c r="AC403" s="4">
        <f t="shared" ref="AC403" si="599">AB403+$AF$2</f>
        <v>27</v>
      </c>
      <c r="AK403" s="86" t="s">
        <v>1369</v>
      </c>
      <c r="AL403" s="86">
        <v>2</v>
      </c>
      <c r="AM403" s="21" t="s">
        <v>1576</v>
      </c>
      <c r="AN403" s="89">
        <v>164</v>
      </c>
      <c r="AO403" s="93">
        <f t="shared" si="581"/>
        <v>394.42039442039442</v>
      </c>
      <c r="AP403">
        <f t="shared" ref="AP403" si="600">(AO403/$AV$2)</f>
        <v>98.605098605098604</v>
      </c>
      <c r="AR403" s="86" t="s">
        <v>1369</v>
      </c>
      <c r="AS403" s="86">
        <v>2</v>
      </c>
      <c r="AT403" s="21" t="s">
        <v>1576</v>
      </c>
      <c r="AU403" s="95">
        <f t="shared" ref="AU403" si="601">IF(AP403&gt;1,(AP403-1)*$AX$2,0)</f>
        <v>976.05098605098601</v>
      </c>
      <c r="BA403" s="21" t="s">
        <v>1576</v>
      </c>
    </row>
    <row r="404" spans="1:53" ht="14.2" customHeight="1" x14ac:dyDescent="0.45">
      <c r="A404" s="7" t="s">
        <v>927</v>
      </c>
      <c r="B404" s="5">
        <v>45189</v>
      </c>
      <c r="C404" s="8" t="s">
        <v>1088</v>
      </c>
      <c r="D404" s="8" t="s">
        <v>956</v>
      </c>
      <c r="E404" s="8">
        <v>3872</v>
      </c>
      <c r="F404" s="6" t="s">
        <v>649</v>
      </c>
      <c r="G404" s="6" t="s">
        <v>445</v>
      </c>
      <c r="I404" s="6" t="s">
        <v>1350</v>
      </c>
      <c r="J404" s="6" t="s">
        <v>1351</v>
      </c>
      <c r="P404" s="4" t="s">
        <v>1272</v>
      </c>
      <c r="S404" s="74"/>
      <c r="AA404" s="74"/>
      <c r="AK404" s="86"/>
      <c r="AL404" s="86"/>
      <c r="AM404" s="21"/>
      <c r="AR404" s="86"/>
      <c r="AS404" s="86"/>
      <c r="AT404" s="21"/>
      <c r="BA404" s="21"/>
    </row>
    <row r="405" spans="1:53" ht="14.2" customHeight="1" x14ac:dyDescent="0.45">
      <c r="A405" s="7" t="s">
        <v>928</v>
      </c>
      <c r="B405" s="5">
        <v>45189</v>
      </c>
      <c r="C405" s="8" t="s">
        <v>1088</v>
      </c>
      <c r="D405" s="8" t="s">
        <v>956</v>
      </c>
      <c r="E405" s="8">
        <v>2872</v>
      </c>
      <c r="F405" s="6" t="s">
        <v>649</v>
      </c>
      <c r="G405" s="6" t="s">
        <v>445</v>
      </c>
      <c r="I405" s="6" t="s">
        <v>1350</v>
      </c>
      <c r="J405" s="6" t="s">
        <v>1351</v>
      </c>
      <c r="O405" s="98" t="str">
        <f t="shared" si="559"/>
        <v>PS138_218-1-CTD-2872-16S</v>
      </c>
      <c r="P405" s="4" t="s">
        <v>552</v>
      </c>
      <c r="R405" s="21" t="s">
        <v>1577</v>
      </c>
      <c r="S405" s="74">
        <v>2.37</v>
      </c>
      <c r="T405" s="4">
        <f>S405/$AD$2</f>
        <v>0.47400000000000003</v>
      </c>
      <c r="U405" s="4">
        <f>$AH$2-V405</f>
        <v>0</v>
      </c>
      <c r="V405" s="4">
        <f>IF(T405&gt;=1,$AH$2/T405,$AH$2)</f>
        <v>10</v>
      </c>
      <c r="X405" s="86" t="s">
        <v>1370</v>
      </c>
      <c r="Y405" s="86">
        <v>2</v>
      </c>
      <c r="Z405" s="21" t="s">
        <v>1577</v>
      </c>
      <c r="AA405" s="74">
        <v>2.37</v>
      </c>
      <c r="AB405" s="21">
        <f>IF(T405&gt;1,(T405-1)*$AF$2,0)</f>
        <v>0</v>
      </c>
      <c r="AC405" s="4">
        <f t="shared" ref="AC405" si="602">AB405+$AF$2</f>
        <v>5</v>
      </c>
      <c r="AK405" s="86" t="s">
        <v>1370</v>
      </c>
      <c r="AL405" s="86">
        <v>2</v>
      </c>
      <c r="AM405" s="21" t="s">
        <v>1577</v>
      </c>
      <c r="AN405" s="89">
        <v>42</v>
      </c>
      <c r="AO405" s="93">
        <f t="shared" si="581"/>
        <v>101.01010101010101</v>
      </c>
      <c r="AP405">
        <f t="shared" ref="AP405" si="603">(AO405/$AV$2)</f>
        <v>25.252525252525253</v>
      </c>
      <c r="AR405" s="86" t="s">
        <v>1370</v>
      </c>
      <c r="AS405" s="86">
        <v>2</v>
      </c>
      <c r="AT405" s="21" t="s">
        <v>1577</v>
      </c>
      <c r="AU405" s="95">
        <f t="shared" ref="AU405" si="604">IF(AP405&gt;1,(AP405-1)*$AX$2,0)</f>
        <v>242.52525252525254</v>
      </c>
      <c r="BA405" s="21" t="s">
        <v>1577</v>
      </c>
    </row>
    <row r="406" spans="1:53" ht="14.2" customHeight="1" x14ac:dyDescent="0.45">
      <c r="A406" s="7" t="s">
        <v>929</v>
      </c>
      <c r="B406" s="5">
        <v>45189</v>
      </c>
      <c r="C406" s="8" t="s">
        <v>1088</v>
      </c>
      <c r="D406" s="8" t="s">
        <v>956</v>
      </c>
      <c r="E406" s="8">
        <v>3856</v>
      </c>
      <c r="F406" s="6" t="s">
        <v>649</v>
      </c>
      <c r="G406" s="6" t="s">
        <v>330</v>
      </c>
      <c r="I406" s="6" t="s">
        <v>1350</v>
      </c>
      <c r="J406" s="6" t="s">
        <v>1351</v>
      </c>
      <c r="P406" s="4" t="s">
        <v>1272</v>
      </c>
      <c r="S406" s="74"/>
      <c r="AA406" s="74"/>
      <c r="AK406" s="86"/>
      <c r="AL406" s="86"/>
      <c r="AM406" s="21"/>
      <c r="AR406" s="86"/>
      <c r="AS406" s="86"/>
      <c r="AT406" s="21"/>
      <c r="BA406" s="21"/>
    </row>
    <row r="407" spans="1:53" ht="14.2" customHeight="1" x14ac:dyDescent="0.45">
      <c r="A407" s="7" t="s">
        <v>930</v>
      </c>
      <c r="B407" s="5">
        <v>45189</v>
      </c>
      <c r="C407" s="8" t="s">
        <v>1088</v>
      </c>
      <c r="D407" s="8" t="s">
        <v>956</v>
      </c>
      <c r="E407" s="8">
        <v>3856</v>
      </c>
      <c r="F407" s="6" t="s">
        <v>649</v>
      </c>
      <c r="G407" s="6" t="s">
        <v>330</v>
      </c>
      <c r="I407" s="6" t="s">
        <v>1350</v>
      </c>
      <c r="J407" s="6" t="s">
        <v>1351</v>
      </c>
      <c r="O407" s="98" t="str">
        <f t="shared" si="559"/>
        <v>PS138_218-1-CTD-3856-16S</v>
      </c>
      <c r="P407" s="4" t="s">
        <v>552</v>
      </c>
      <c r="R407" s="21" t="s">
        <v>1578</v>
      </c>
      <c r="S407" s="74">
        <v>3.6</v>
      </c>
      <c r="T407" s="4">
        <f>S407/$AD$2</f>
        <v>0.72</v>
      </c>
      <c r="U407" s="4">
        <f>$AH$2-V407</f>
        <v>0</v>
      </c>
      <c r="V407" s="4">
        <f>IF(T407&gt;=1,$AH$2/T407,$AH$2)</f>
        <v>10</v>
      </c>
      <c r="X407" s="86" t="s">
        <v>1138</v>
      </c>
      <c r="Y407" s="86">
        <v>2</v>
      </c>
      <c r="Z407" s="21" t="s">
        <v>1578</v>
      </c>
      <c r="AA407" s="74">
        <v>3.6</v>
      </c>
      <c r="AB407" s="21">
        <f>IF(T407&gt;1,(T407-1)*$AF$2,0)</f>
        <v>0</v>
      </c>
      <c r="AC407" s="4">
        <f t="shared" ref="AC407" si="605">AB407+$AF$2</f>
        <v>5</v>
      </c>
      <c r="AK407" s="86" t="s">
        <v>1138</v>
      </c>
      <c r="AL407" s="86">
        <v>2</v>
      </c>
      <c r="AM407" s="21" t="s">
        <v>1578</v>
      </c>
      <c r="AN407" s="89">
        <v>118</v>
      </c>
      <c r="AO407" s="93">
        <f t="shared" si="581"/>
        <v>283.79028379028375</v>
      </c>
      <c r="AP407">
        <f t="shared" ref="AP407" si="606">(AO407/$AV$2)</f>
        <v>70.947570947570938</v>
      </c>
      <c r="AR407" s="86" t="s">
        <v>1138</v>
      </c>
      <c r="AS407" s="86">
        <v>2</v>
      </c>
      <c r="AT407" s="21" t="s">
        <v>1578</v>
      </c>
      <c r="AU407" s="95">
        <f t="shared" ref="AU407" si="607">IF(AP407&gt;1,(AP407-1)*$AX$2,0)</f>
        <v>699.47570947570944</v>
      </c>
      <c r="BA407" s="21" t="s">
        <v>1578</v>
      </c>
    </row>
    <row r="408" spans="1:53" ht="14.2" customHeight="1" x14ac:dyDescent="0.45">
      <c r="A408" s="7" t="s">
        <v>931</v>
      </c>
      <c r="B408" s="5">
        <v>45189</v>
      </c>
      <c r="C408" s="8" t="s">
        <v>1088</v>
      </c>
      <c r="D408" s="8" t="s">
        <v>956</v>
      </c>
      <c r="E408" s="8">
        <v>3000</v>
      </c>
      <c r="F408" s="6" t="s">
        <v>649</v>
      </c>
      <c r="I408" s="6" t="s">
        <v>1350</v>
      </c>
      <c r="J408" s="6" t="s">
        <v>1351</v>
      </c>
      <c r="P408" s="4" t="s">
        <v>1272</v>
      </c>
      <c r="S408" s="74"/>
      <c r="AA408" s="74"/>
      <c r="AK408" s="86"/>
      <c r="AL408" s="86"/>
      <c r="AM408" s="21"/>
      <c r="AR408" s="86"/>
      <c r="AS408" s="86"/>
      <c r="AT408" s="21"/>
      <c r="BA408" s="21"/>
    </row>
    <row r="409" spans="1:53" ht="14.2" customHeight="1" x14ac:dyDescent="0.45">
      <c r="A409" s="7" t="s">
        <v>932</v>
      </c>
      <c r="B409" s="5">
        <v>45189</v>
      </c>
      <c r="C409" s="8" t="s">
        <v>1088</v>
      </c>
      <c r="D409" s="8" t="s">
        <v>956</v>
      </c>
      <c r="E409" s="8">
        <v>3000</v>
      </c>
      <c r="F409" s="6" t="s">
        <v>649</v>
      </c>
      <c r="I409" s="6" t="s">
        <v>1350</v>
      </c>
      <c r="J409" s="6" t="s">
        <v>1351</v>
      </c>
      <c r="O409" s="98" t="str">
        <f t="shared" si="559"/>
        <v>PS138_218-1-CTD-3000-16S</v>
      </c>
      <c r="P409" s="4" t="s">
        <v>552</v>
      </c>
      <c r="R409" s="21" t="s">
        <v>1579</v>
      </c>
      <c r="S409" s="74">
        <v>4.21</v>
      </c>
      <c r="T409" s="4">
        <f>S409/$AD$2</f>
        <v>0.84199999999999997</v>
      </c>
      <c r="U409" s="4">
        <f>$AH$2-V409</f>
        <v>0</v>
      </c>
      <c r="V409" s="4">
        <f>IF(T409&gt;=1,$AH$2/T409,$AH$2)</f>
        <v>10</v>
      </c>
      <c r="X409" s="86" t="s">
        <v>1371</v>
      </c>
      <c r="Y409" s="86">
        <v>2</v>
      </c>
      <c r="Z409" s="21" t="s">
        <v>1579</v>
      </c>
      <c r="AA409" s="74">
        <v>4.21</v>
      </c>
      <c r="AB409" s="21">
        <f>IF(T409&gt;1,(T409-1)*$AF$2,0)</f>
        <v>0</v>
      </c>
      <c r="AC409" s="4">
        <f t="shared" ref="AC409" si="608">AB409+$AF$2</f>
        <v>5</v>
      </c>
      <c r="AK409" s="86" t="s">
        <v>1371</v>
      </c>
      <c r="AL409" s="86">
        <v>2</v>
      </c>
      <c r="AM409" s="21" t="s">
        <v>1579</v>
      </c>
      <c r="AN409" s="89">
        <v>76</v>
      </c>
      <c r="AO409" s="93">
        <f t="shared" si="581"/>
        <v>182.7801827801828</v>
      </c>
      <c r="AP409">
        <f t="shared" ref="AP409" si="609">(AO409/$AV$2)</f>
        <v>45.6950456950457</v>
      </c>
      <c r="AR409" s="86" t="s">
        <v>1371</v>
      </c>
      <c r="AS409" s="86">
        <v>2</v>
      </c>
      <c r="AT409" s="21" t="s">
        <v>1579</v>
      </c>
      <c r="AU409" s="95">
        <f t="shared" ref="AU409" si="610">IF(AP409&gt;1,(AP409-1)*$AX$2,0)</f>
        <v>446.95045695045701</v>
      </c>
      <c r="BA409" s="21" t="s">
        <v>1579</v>
      </c>
    </row>
    <row r="410" spans="1:53" ht="14.2" customHeight="1" x14ac:dyDescent="0.45">
      <c r="A410" s="7" t="s">
        <v>933</v>
      </c>
      <c r="B410" s="5">
        <v>45189</v>
      </c>
      <c r="C410" s="8" t="s">
        <v>1088</v>
      </c>
      <c r="D410" s="8" t="s">
        <v>956</v>
      </c>
      <c r="E410" s="8">
        <v>2000</v>
      </c>
      <c r="F410" s="6" t="s">
        <v>649</v>
      </c>
      <c r="I410" s="6" t="s">
        <v>1350</v>
      </c>
      <c r="J410" s="6" t="s">
        <v>1351</v>
      </c>
      <c r="P410" s="4" t="s">
        <v>1272</v>
      </c>
      <c r="S410" s="74"/>
      <c r="AA410" s="74"/>
      <c r="AK410" s="86"/>
      <c r="AL410" s="86"/>
      <c r="AM410" s="21"/>
      <c r="AR410" s="86"/>
      <c r="AS410" s="86"/>
      <c r="AT410" s="21"/>
      <c r="BA410" s="21"/>
    </row>
    <row r="411" spans="1:53" ht="14.2" customHeight="1" x14ac:dyDescent="0.45">
      <c r="A411" s="7" t="s">
        <v>934</v>
      </c>
      <c r="B411" s="5">
        <v>45189</v>
      </c>
      <c r="C411" s="8" t="s">
        <v>1088</v>
      </c>
      <c r="D411" s="8" t="s">
        <v>956</v>
      </c>
      <c r="E411" s="8">
        <v>2000</v>
      </c>
      <c r="F411" s="6" t="s">
        <v>649</v>
      </c>
      <c r="I411" s="6" t="s">
        <v>1350</v>
      </c>
      <c r="J411" s="6" t="s">
        <v>1351</v>
      </c>
      <c r="O411" s="98" t="str">
        <f t="shared" si="559"/>
        <v>PS138_218-1-CTD-2000-16S</v>
      </c>
      <c r="P411" s="4" t="s">
        <v>552</v>
      </c>
      <c r="R411" s="21" t="s">
        <v>1580</v>
      </c>
      <c r="S411" s="74">
        <v>4.3499999999999996</v>
      </c>
      <c r="T411" s="4">
        <f>S411/$AD$2</f>
        <v>0.86999999999999988</v>
      </c>
      <c r="U411" s="4">
        <f>$AH$2-V411</f>
        <v>0</v>
      </c>
      <c r="V411" s="4">
        <f>IF(T411&gt;=1,$AH$2/T411,$AH$2)</f>
        <v>10</v>
      </c>
      <c r="X411" s="86" t="s">
        <v>1372</v>
      </c>
      <c r="Y411" s="86">
        <v>2</v>
      </c>
      <c r="Z411" s="21" t="s">
        <v>1580</v>
      </c>
      <c r="AA411" s="74">
        <v>4.3499999999999996</v>
      </c>
      <c r="AB411" s="21">
        <f>IF(T411&gt;1,(T411-1)*$AF$2,0)</f>
        <v>0</v>
      </c>
      <c r="AC411" s="4">
        <f t="shared" ref="AC411" si="611">AB411+$AF$2</f>
        <v>5</v>
      </c>
      <c r="AK411" s="86" t="s">
        <v>1372</v>
      </c>
      <c r="AL411" s="86">
        <v>2</v>
      </c>
      <c r="AM411" s="21" t="s">
        <v>1580</v>
      </c>
      <c r="AN411" s="89">
        <v>126</v>
      </c>
      <c r="AO411" s="93">
        <f t="shared" si="581"/>
        <v>303.030303030303</v>
      </c>
      <c r="AP411">
        <f t="shared" ref="AP411" si="612">(AO411/$AV$2)</f>
        <v>75.757575757575751</v>
      </c>
      <c r="AR411" s="86" t="s">
        <v>1372</v>
      </c>
      <c r="AS411" s="86">
        <v>2</v>
      </c>
      <c r="AT411" s="21" t="s">
        <v>1580</v>
      </c>
      <c r="AU411" s="95">
        <f t="shared" ref="AU411" si="613">IF(AP411&gt;1,(AP411-1)*$AX$2,0)</f>
        <v>747.57575757575751</v>
      </c>
      <c r="BA411" s="21" t="s">
        <v>1580</v>
      </c>
    </row>
    <row r="412" spans="1:53" ht="14.2" customHeight="1" x14ac:dyDescent="0.45">
      <c r="A412" s="7" t="s">
        <v>935</v>
      </c>
      <c r="B412" s="5">
        <v>45189</v>
      </c>
      <c r="C412" s="8" t="s">
        <v>1088</v>
      </c>
      <c r="D412" s="8" t="s">
        <v>956</v>
      </c>
      <c r="E412" s="8">
        <v>1500</v>
      </c>
      <c r="F412" s="6" t="s">
        <v>649</v>
      </c>
      <c r="I412" s="6" t="s">
        <v>1350</v>
      </c>
      <c r="J412" s="6" t="s">
        <v>1351</v>
      </c>
      <c r="P412" s="4" t="s">
        <v>1272</v>
      </c>
      <c r="S412" s="74"/>
      <c r="AA412" s="74"/>
      <c r="AK412" s="86"/>
      <c r="AL412" s="86"/>
      <c r="AM412" s="21"/>
      <c r="AR412" s="86"/>
      <c r="AS412" s="86"/>
      <c r="AT412" s="21"/>
      <c r="BA412" s="21"/>
    </row>
    <row r="413" spans="1:53" ht="14.2" customHeight="1" x14ac:dyDescent="0.45">
      <c r="A413" s="7" t="s">
        <v>936</v>
      </c>
      <c r="B413" s="5">
        <v>45189</v>
      </c>
      <c r="C413" s="8" t="s">
        <v>1088</v>
      </c>
      <c r="D413" s="8" t="s">
        <v>956</v>
      </c>
      <c r="E413" s="8">
        <v>1500</v>
      </c>
      <c r="F413" s="6" t="s">
        <v>649</v>
      </c>
      <c r="I413" s="6" t="s">
        <v>1350</v>
      </c>
      <c r="J413" s="6" t="s">
        <v>1351</v>
      </c>
      <c r="O413" s="98" t="str">
        <f t="shared" si="559"/>
        <v>PS138_218-1-CTD-1500-16S</v>
      </c>
      <c r="P413" s="4" t="s">
        <v>552</v>
      </c>
      <c r="R413" s="21" t="s">
        <v>1581</v>
      </c>
      <c r="S413" s="74">
        <v>6.14</v>
      </c>
      <c r="T413" s="4">
        <f>S413/$AD$2</f>
        <v>1.228</v>
      </c>
      <c r="U413" s="4">
        <f>$AH$2-V413</f>
        <v>1.8566775244299674</v>
      </c>
      <c r="V413" s="4">
        <f>IF(T413&gt;=1,$AH$2/T413,$AH$2)</f>
        <v>8.1433224755700326</v>
      </c>
      <c r="X413" s="86" t="s">
        <v>1373</v>
      </c>
      <c r="Y413" s="86">
        <v>2</v>
      </c>
      <c r="Z413" s="21" t="s">
        <v>1581</v>
      </c>
      <c r="AA413" s="74">
        <v>6.14</v>
      </c>
      <c r="AB413" s="21">
        <f>IF(T413&gt;1,(T413-1)*$AF$2,0)</f>
        <v>1.1399999999999999</v>
      </c>
      <c r="AC413" s="4">
        <f t="shared" ref="AC413" si="614">AB413+$AF$2</f>
        <v>6.14</v>
      </c>
      <c r="AK413" s="86" t="s">
        <v>1373</v>
      </c>
      <c r="AL413" s="86">
        <v>2</v>
      </c>
      <c r="AM413" s="21" t="s">
        <v>1581</v>
      </c>
      <c r="AN413" s="89">
        <v>152</v>
      </c>
      <c r="AO413" s="93">
        <f t="shared" si="581"/>
        <v>365.5603655603656</v>
      </c>
      <c r="AP413">
        <f t="shared" ref="AP413" si="615">(AO413/$AV$2)</f>
        <v>91.390091390091399</v>
      </c>
      <c r="AR413" s="86" t="s">
        <v>1373</v>
      </c>
      <c r="AS413" s="86">
        <v>2</v>
      </c>
      <c r="AT413" s="21" t="s">
        <v>1581</v>
      </c>
      <c r="AU413" s="95">
        <f t="shared" ref="AU413" si="616">IF(AP413&gt;1,(AP413-1)*$AX$2,0)</f>
        <v>903.90091390091402</v>
      </c>
      <c r="BA413" s="21" t="s">
        <v>1581</v>
      </c>
    </row>
    <row r="414" spans="1:53" ht="14.2" customHeight="1" x14ac:dyDescent="0.45">
      <c r="A414" s="7" t="s">
        <v>937</v>
      </c>
      <c r="B414" s="5">
        <v>45189</v>
      </c>
      <c r="C414" s="8" t="s">
        <v>1088</v>
      </c>
      <c r="D414" s="8" t="s">
        <v>956</v>
      </c>
      <c r="E414" s="8">
        <v>1000</v>
      </c>
      <c r="F414" s="6" t="s">
        <v>649</v>
      </c>
      <c r="I414" s="6" t="s">
        <v>1350</v>
      </c>
      <c r="J414" s="6" t="s">
        <v>1351</v>
      </c>
      <c r="P414" s="4" t="s">
        <v>1272</v>
      </c>
      <c r="S414" s="74"/>
      <c r="AA414" s="74"/>
      <c r="AK414" s="86"/>
      <c r="AL414" s="86"/>
      <c r="AM414" s="21"/>
      <c r="AR414" s="86"/>
      <c r="AS414" s="86"/>
      <c r="AT414" s="21"/>
      <c r="BA414" s="21"/>
    </row>
    <row r="415" spans="1:53" ht="14.2" customHeight="1" x14ac:dyDescent="0.5">
      <c r="A415" s="7" t="s">
        <v>938</v>
      </c>
      <c r="B415" s="5">
        <v>45189</v>
      </c>
      <c r="C415" s="8" t="s">
        <v>1088</v>
      </c>
      <c r="D415" s="8" t="s">
        <v>956</v>
      </c>
      <c r="E415" s="8">
        <v>1000</v>
      </c>
      <c r="F415" s="6" t="s">
        <v>649</v>
      </c>
      <c r="I415" s="6" t="s">
        <v>1350</v>
      </c>
      <c r="J415" s="6" t="s">
        <v>1351</v>
      </c>
      <c r="O415" s="98" t="str">
        <f t="shared" si="559"/>
        <v>PS138_218-1-CTD-1000-16S</v>
      </c>
      <c r="P415" s="4" t="s">
        <v>552</v>
      </c>
      <c r="R415" s="21" t="s">
        <v>1582</v>
      </c>
      <c r="S415" s="74">
        <v>3.52</v>
      </c>
      <c r="T415" s="4">
        <f>S415/$AD$2</f>
        <v>0.70399999999999996</v>
      </c>
      <c r="U415" s="4">
        <f>$AH$2-V415</f>
        <v>0</v>
      </c>
      <c r="V415" s="4">
        <f>IF(T415&gt;=1,$AH$2/T415,$AH$2)</f>
        <v>10</v>
      </c>
      <c r="X415" s="87" t="s">
        <v>1367</v>
      </c>
      <c r="Y415" s="86">
        <v>3</v>
      </c>
      <c r="Z415" s="21" t="s">
        <v>1582</v>
      </c>
      <c r="AA415" s="74">
        <v>3.52</v>
      </c>
      <c r="AB415" s="21">
        <f>IF(T415&gt;1,(T415-1)*$AF$2,0)</f>
        <v>0</v>
      </c>
      <c r="AC415" s="4">
        <f t="shared" ref="AC415" si="617">AB415+$AF$2</f>
        <v>5</v>
      </c>
      <c r="AK415" s="87" t="s">
        <v>1367</v>
      </c>
      <c r="AL415" s="86">
        <v>3</v>
      </c>
      <c r="AM415" s="21" t="s">
        <v>1582</v>
      </c>
      <c r="AN415" s="89">
        <v>216</v>
      </c>
      <c r="AO415" s="93">
        <f t="shared" si="581"/>
        <v>519.48051948051943</v>
      </c>
      <c r="AP415">
        <f t="shared" ref="AP415" si="618">(AO415/$AV$2)</f>
        <v>129.87012987012986</v>
      </c>
      <c r="AR415" s="87" t="s">
        <v>1367</v>
      </c>
      <c r="AS415" s="86">
        <v>3</v>
      </c>
      <c r="AT415" s="21" t="s">
        <v>1582</v>
      </c>
      <c r="AU415" s="95">
        <f t="shared" ref="AU415" si="619">IF(AP415&gt;1,(AP415-1)*$AX$2,0)</f>
        <v>1288.7012987012986</v>
      </c>
      <c r="BA415" s="21" t="s">
        <v>1582</v>
      </c>
    </row>
    <row r="416" spans="1:53" ht="14.2" customHeight="1" x14ac:dyDescent="0.45">
      <c r="A416" s="7" t="s">
        <v>939</v>
      </c>
      <c r="B416" s="5">
        <v>45189</v>
      </c>
      <c r="C416" s="8" t="s">
        <v>1088</v>
      </c>
      <c r="D416" s="8" t="s">
        <v>956</v>
      </c>
      <c r="E416" s="8">
        <v>500</v>
      </c>
      <c r="F416" s="6" t="s">
        <v>649</v>
      </c>
      <c r="I416" s="6" t="s">
        <v>1350</v>
      </c>
      <c r="J416" s="6" t="s">
        <v>1351</v>
      </c>
      <c r="P416" s="4" t="s">
        <v>1272</v>
      </c>
      <c r="S416" s="74"/>
      <c r="AA416" s="74"/>
      <c r="AK416" s="86"/>
      <c r="AL416" s="86"/>
      <c r="AM416" s="21"/>
      <c r="AR416" s="86"/>
      <c r="AS416" s="86"/>
      <c r="AT416" s="21"/>
      <c r="BA416" s="21"/>
    </row>
    <row r="417" spans="1:53" ht="14.2" customHeight="1" x14ac:dyDescent="0.45">
      <c r="A417" s="7" t="s">
        <v>940</v>
      </c>
      <c r="B417" s="5">
        <v>45189</v>
      </c>
      <c r="C417" s="8" t="s">
        <v>1088</v>
      </c>
      <c r="D417" s="8" t="s">
        <v>956</v>
      </c>
      <c r="E417" s="8">
        <v>500</v>
      </c>
      <c r="F417" s="6" t="s">
        <v>649</v>
      </c>
      <c r="I417" s="6" t="s">
        <v>1350</v>
      </c>
      <c r="J417" s="6" t="s">
        <v>1351</v>
      </c>
      <c r="O417" s="98" t="str">
        <f t="shared" si="559"/>
        <v>PS138_218-1-CTD-500-16S</v>
      </c>
      <c r="P417" s="4" t="s">
        <v>552</v>
      </c>
      <c r="R417" s="21" t="s">
        <v>1583</v>
      </c>
      <c r="S417" s="74">
        <v>6.7</v>
      </c>
      <c r="T417" s="4">
        <f>S417/$AD$2</f>
        <v>1.34</v>
      </c>
      <c r="U417" s="4">
        <f>$AH$2-V417</f>
        <v>2.5373134328358216</v>
      </c>
      <c r="V417" s="4">
        <f>IF(T417&gt;=1,$AH$2/T417,$AH$2)</f>
        <v>7.4626865671641784</v>
      </c>
      <c r="X417" s="86" t="s">
        <v>1368</v>
      </c>
      <c r="Y417" s="86">
        <v>3</v>
      </c>
      <c r="Z417" s="21" t="s">
        <v>1583</v>
      </c>
      <c r="AA417" s="74">
        <v>6.7</v>
      </c>
      <c r="AB417" s="21">
        <f>IF(T417&gt;1,(T417-1)*$AF$2,0)</f>
        <v>1.7000000000000004</v>
      </c>
      <c r="AC417" s="4">
        <f t="shared" ref="AC417" si="620">AB417+$AF$2</f>
        <v>6.7</v>
      </c>
      <c r="AK417" s="86" t="s">
        <v>1368</v>
      </c>
      <c r="AL417" s="86">
        <v>3</v>
      </c>
      <c r="AM417" s="21" t="s">
        <v>1583</v>
      </c>
      <c r="AN417" s="89">
        <v>218</v>
      </c>
      <c r="AO417" s="93">
        <f t="shared" si="581"/>
        <v>524.29052429052422</v>
      </c>
      <c r="AP417">
        <f t="shared" ref="AP417" si="621">(AO417/$AV$2)</f>
        <v>131.07263107263105</v>
      </c>
      <c r="AR417" s="86" t="s">
        <v>1368</v>
      </c>
      <c r="AS417" s="86">
        <v>3</v>
      </c>
      <c r="AT417" s="21" t="s">
        <v>1583</v>
      </c>
      <c r="AU417" s="95">
        <f t="shared" ref="AU417" si="622">IF(AP417&gt;1,(AP417-1)*$AX$2,0)</f>
        <v>1300.7263107263107</v>
      </c>
      <c r="BA417" s="21" t="s">
        <v>1583</v>
      </c>
    </row>
    <row r="418" spans="1:53" ht="14.2" customHeight="1" x14ac:dyDescent="0.45">
      <c r="A418" s="7" t="s">
        <v>941</v>
      </c>
      <c r="B418" s="5">
        <v>45189</v>
      </c>
      <c r="C418" s="8" t="s">
        <v>1088</v>
      </c>
      <c r="D418" s="8" t="s">
        <v>956</v>
      </c>
      <c r="E418" s="8">
        <v>200</v>
      </c>
      <c r="F418" s="6" t="s">
        <v>649</v>
      </c>
      <c r="I418" s="6" t="s">
        <v>1350</v>
      </c>
      <c r="J418" s="6" t="s">
        <v>1351</v>
      </c>
      <c r="P418" s="4" t="s">
        <v>1272</v>
      </c>
      <c r="S418" s="74"/>
      <c r="AA418" s="74"/>
      <c r="AK418" s="86"/>
      <c r="AL418" s="86"/>
      <c r="AM418" s="21"/>
      <c r="AR418" s="86"/>
      <c r="AS418" s="86"/>
      <c r="AT418" s="21"/>
      <c r="BA418" s="21"/>
    </row>
    <row r="419" spans="1:53" ht="14.2" customHeight="1" x14ac:dyDescent="0.45">
      <c r="A419" s="7" t="s">
        <v>942</v>
      </c>
      <c r="B419" s="5">
        <v>45189</v>
      </c>
      <c r="C419" s="8" t="s">
        <v>1088</v>
      </c>
      <c r="D419" s="8" t="s">
        <v>956</v>
      </c>
      <c r="E419" s="8">
        <v>200</v>
      </c>
      <c r="F419" s="6" t="s">
        <v>649</v>
      </c>
      <c r="I419" s="6" t="s">
        <v>1350</v>
      </c>
      <c r="J419" s="6" t="s">
        <v>1351</v>
      </c>
      <c r="O419" s="98" t="str">
        <f t="shared" si="559"/>
        <v>PS138_218-1-CTD-200-16S</v>
      </c>
      <c r="P419" s="4" t="s">
        <v>552</v>
      </c>
      <c r="R419" s="21" t="s">
        <v>1584</v>
      </c>
      <c r="S419" s="74">
        <v>4.4000000000000004</v>
      </c>
      <c r="T419" s="4">
        <f>S419/$AD$2</f>
        <v>0.88000000000000012</v>
      </c>
      <c r="U419" s="4">
        <f>$AH$2-V419</f>
        <v>0</v>
      </c>
      <c r="V419" s="4">
        <f>IF(T419&gt;=1,$AH$2/T419,$AH$2)</f>
        <v>10</v>
      </c>
      <c r="X419" s="86" t="s">
        <v>1369</v>
      </c>
      <c r="Y419" s="86">
        <v>3</v>
      </c>
      <c r="Z419" s="21" t="s">
        <v>1584</v>
      </c>
      <c r="AA419" s="74">
        <v>4.4000000000000004</v>
      </c>
      <c r="AB419" s="21">
        <f>IF(T419&gt;1,(T419-1)*$AF$2,0)</f>
        <v>0</v>
      </c>
      <c r="AC419" s="4">
        <f t="shared" ref="AC419" si="623">AB419+$AF$2</f>
        <v>5</v>
      </c>
      <c r="AK419" s="86" t="s">
        <v>1369</v>
      </c>
      <c r="AL419" s="86">
        <v>3</v>
      </c>
      <c r="AM419" s="21" t="s">
        <v>1584</v>
      </c>
      <c r="AN419" s="89">
        <v>212</v>
      </c>
      <c r="AO419" s="93">
        <f t="shared" si="581"/>
        <v>509.86050986050981</v>
      </c>
      <c r="AP419">
        <f t="shared" ref="AP419" si="624">(AO419/$AV$2)</f>
        <v>127.46512746512745</v>
      </c>
      <c r="AR419" s="86" t="s">
        <v>1369</v>
      </c>
      <c r="AS419" s="86">
        <v>3</v>
      </c>
      <c r="AT419" s="21" t="s">
        <v>1584</v>
      </c>
      <c r="AU419" s="95">
        <f t="shared" ref="AU419" si="625">IF(AP419&gt;1,(AP419-1)*$AX$2,0)</f>
        <v>1264.6512746512744</v>
      </c>
      <c r="BA419" s="21" t="s">
        <v>1584</v>
      </c>
    </row>
    <row r="420" spans="1:53" ht="14.2" customHeight="1" x14ac:dyDescent="0.45">
      <c r="A420" s="7" t="s">
        <v>943</v>
      </c>
      <c r="B420" s="5">
        <v>45189</v>
      </c>
      <c r="C420" s="8" t="s">
        <v>1088</v>
      </c>
      <c r="D420" s="8" t="s">
        <v>956</v>
      </c>
      <c r="E420" s="8">
        <v>100</v>
      </c>
      <c r="F420" s="6" t="s">
        <v>649</v>
      </c>
      <c r="I420" s="6" t="s">
        <v>1350</v>
      </c>
      <c r="J420" s="6" t="s">
        <v>1351</v>
      </c>
      <c r="P420" s="4" t="s">
        <v>1272</v>
      </c>
      <c r="S420" s="74"/>
      <c r="AA420" s="74"/>
      <c r="AK420" s="86"/>
      <c r="AL420" s="86"/>
      <c r="AM420" s="21"/>
      <c r="AR420" s="86"/>
      <c r="AS420" s="86"/>
      <c r="AT420" s="21"/>
      <c r="BA420" s="21"/>
    </row>
    <row r="421" spans="1:53" ht="14.2" customHeight="1" x14ac:dyDescent="0.45">
      <c r="A421" s="7" t="s">
        <v>944</v>
      </c>
      <c r="B421" s="5">
        <v>45189</v>
      </c>
      <c r="C421" s="8" t="s">
        <v>1088</v>
      </c>
      <c r="D421" s="8" t="s">
        <v>956</v>
      </c>
      <c r="E421" s="8">
        <v>100</v>
      </c>
      <c r="F421" s="6" t="s">
        <v>649</v>
      </c>
      <c r="I421" s="6" t="s">
        <v>1350</v>
      </c>
      <c r="J421" s="6" t="s">
        <v>1351</v>
      </c>
      <c r="O421" s="98" t="str">
        <f t="shared" si="559"/>
        <v>PS138_218-1-CTD-100-16S</v>
      </c>
      <c r="P421" s="4" t="s">
        <v>552</v>
      </c>
      <c r="R421" s="21" t="s">
        <v>1585</v>
      </c>
      <c r="S421" s="74">
        <v>11</v>
      </c>
      <c r="T421" s="4">
        <f>S421/$AD$2</f>
        <v>2.2000000000000002</v>
      </c>
      <c r="U421" s="4">
        <f>$AH$2-V421</f>
        <v>5.454545454545455</v>
      </c>
      <c r="V421" s="4">
        <f>IF(T421&gt;=1,$AH$2/T421,$AH$2)</f>
        <v>4.545454545454545</v>
      </c>
      <c r="X421" s="86" t="s">
        <v>1370</v>
      </c>
      <c r="Y421" s="86">
        <v>3</v>
      </c>
      <c r="Z421" s="21" t="s">
        <v>1585</v>
      </c>
      <c r="AA421" s="74">
        <v>11</v>
      </c>
      <c r="AB421" s="21">
        <f>IF(T421&gt;1,(T421-1)*$AF$2,0)</f>
        <v>6.0000000000000009</v>
      </c>
      <c r="AC421" s="4">
        <f t="shared" ref="AC421" si="626">AB421+$AF$2</f>
        <v>11</v>
      </c>
      <c r="AK421" s="86" t="s">
        <v>1370</v>
      </c>
      <c r="AL421" s="86">
        <v>3</v>
      </c>
      <c r="AM421" s="21" t="s">
        <v>1585</v>
      </c>
      <c r="AN421" s="89">
        <v>220</v>
      </c>
      <c r="AO421" s="93">
        <f t="shared" ref="AO421" si="627">(AN421/(660*630))*10^6</f>
        <v>529.10052910052912</v>
      </c>
      <c r="AP421">
        <f t="shared" ref="AP421" si="628">(AO421/$AV$2)</f>
        <v>132.27513227513228</v>
      </c>
      <c r="AR421" s="86" t="s">
        <v>1370</v>
      </c>
      <c r="AS421" s="86">
        <v>3</v>
      </c>
      <c r="AT421" s="21" t="s">
        <v>1585</v>
      </c>
      <c r="AU421" s="95">
        <f t="shared" ref="AU421" si="629">IF(AP421&gt;1,(AP421-1)*$AX$2,0)</f>
        <v>1312.7513227513227</v>
      </c>
      <c r="BA421" s="21" t="s">
        <v>1585</v>
      </c>
    </row>
    <row r="422" spans="1:53" ht="14.2" customHeight="1" x14ac:dyDescent="0.45">
      <c r="A422" s="7" t="s">
        <v>945</v>
      </c>
      <c r="B422" s="5">
        <v>45189</v>
      </c>
      <c r="C422" s="8" t="s">
        <v>1088</v>
      </c>
      <c r="D422" s="8" t="s">
        <v>956</v>
      </c>
      <c r="E422" s="8">
        <v>50</v>
      </c>
      <c r="F422" s="6" t="s">
        <v>649</v>
      </c>
      <c r="I422" s="6" t="s">
        <v>1350</v>
      </c>
      <c r="J422" s="6" t="s">
        <v>1351</v>
      </c>
      <c r="P422" s="4" t="s">
        <v>1272</v>
      </c>
      <c r="S422" s="74"/>
      <c r="AA422" s="74"/>
      <c r="AK422" s="86"/>
      <c r="AL422" s="86"/>
      <c r="AM422" s="21"/>
      <c r="AR422" s="86"/>
      <c r="AS422" s="86"/>
      <c r="AT422" s="21"/>
      <c r="BA422" s="21"/>
    </row>
    <row r="423" spans="1:53" ht="14.2" customHeight="1" x14ac:dyDescent="0.45">
      <c r="A423" s="7" t="s">
        <v>946</v>
      </c>
      <c r="B423" s="5">
        <v>45189</v>
      </c>
      <c r="C423" s="8" t="s">
        <v>1088</v>
      </c>
      <c r="D423" s="8" t="s">
        <v>956</v>
      </c>
      <c r="E423" s="8">
        <v>50</v>
      </c>
      <c r="F423" s="6" t="s">
        <v>649</v>
      </c>
      <c r="I423" s="6" t="s">
        <v>1350</v>
      </c>
      <c r="J423" s="6" t="s">
        <v>1351</v>
      </c>
      <c r="O423" s="98" t="str">
        <f t="shared" si="559"/>
        <v>PS138_218-1-CTD-50-16S</v>
      </c>
      <c r="P423" s="4" t="s">
        <v>552</v>
      </c>
      <c r="R423" s="21" t="s">
        <v>1586</v>
      </c>
      <c r="S423" s="74">
        <v>35</v>
      </c>
      <c r="T423" s="4">
        <f>S423/$AD$2</f>
        <v>7</v>
      </c>
      <c r="U423" s="4">
        <f>$AH$2-V423</f>
        <v>8.5714285714285712</v>
      </c>
      <c r="V423" s="4">
        <f>IF(T423&gt;=1,$AH$2/T423,$AH$2)</f>
        <v>1.4285714285714286</v>
      </c>
      <c r="X423" s="86" t="s">
        <v>1138</v>
      </c>
      <c r="Y423" s="86">
        <v>3</v>
      </c>
      <c r="Z423" s="21" t="s">
        <v>1586</v>
      </c>
      <c r="AA423" s="74">
        <v>35</v>
      </c>
      <c r="AB423" s="21">
        <f>IF(T423&gt;1,(T423-1)*$AF$2,0)</f>
        <v>30</v>
      </c>
      <c r="AC423" s="4">
        <f t="shared" ref="AC423" si="630">AB423+$AF$2</f>
        <v>35</v>
      </c>
      <c r="AK423" s="86" t="s">
        <v>1138</v>
      </c>
      <c r="AL423" s="86">
        <v>3</v>
      </c>
      <c r="AM423" s="21" t="s">
        <v>1586</v>
      </c>
      <c r="AN423" s="89">
        <v>200</v>
      </c>
      <c r="AO423" s="93">
        <f t="shared" ref="AO423" si="631">(AN423/(660*630))*10^6</f>
        <v>481.00048100048105</v>
      </c>
      <c r="AP423">
        <f t="shared" ref="AP423" si="632">(AO423/$AV$2)</f>
        <v>120.25012025012026</v>
      </c>
      <c r="AR423" s="86" t="s">
        <v>1138</v>
      </c>
      <c r="AS423" s="86">
        <v>3</v>
      </c>
      <c r="AT423" s="21" t="s">
        <v>1586</v>
      </c>
      <c r="AU423" s="95">
        <f t="shared" ref="AU423" si="633">IF(AP423&gt;1,(AP423-1)*$AX$2,0)</f>
        <v>1192.5012025012027</v>
      </c>
      <c r="BA423" s="21" t="s">
        <v>1586</v>
      </c>
    </row>
    <row r="424" spans="1:53" ht="14.2" customHeight="1" x14ac:dyDescent="0.45">
      <c r="A424" s="7" t="s">
        <v>947</v>
      </c>
      <c r="B424" s="5">
        <v>45189</v>
      </c>
      <c r="C424" s="8" t="s">
        <v>1088</v>
      </c>
      <c r="D424" s="8" t="s">
        <v>956</v>
      </c>
      <c r="E424" s="8" t="s">
        <v>886</v>
      </c>
      <c r="F424" s="6" t="s">
        <v>649</v>
      </c>
      <c r="I424" s="6" t="s">
        <v>1350</v>
      </c>
      <c r="J424" s="6" t="s">
        <v>1351</v>
      </c>
      <c r="P424" s="4" t="s">
        <v>1272</v>
      </c>
      <c r="S424" s="74"/>
      <c r="AA424" s="74"/>
      <c r="AK424" s="86"/>
      <c r="AL424" s="86"/>
      <c r="AM424" s="21"/>
      <c r="AR424" s="86"/>
      <c r="AS424" s="86"/>
      <c r="AT424" s="21"/>
      <c r="BA424" s="21"/>
    </row>
    <row r="425" spans="1:53" ht="14.2" customHeight="1" x14ac:dyDescent="0.45">
      <c r="A425" s="7" t="s">
        <v>948</v>
      </c>
      <c r="B425" s="5">
        <v>45189</v>
      </c>
      <c r="C425" s="8" t="s">
        <v>1088</v>
      </c>
      <c r="D425" s="8" t="s">
        <v>956</v>
      </c>
      <c r="E425" s="8" t="s">
        <v>886</v>
      </c>
      <c r="F425" s="6" t="s">
        <v>649</v>
      </c>
      <c r="I425" s="6" t="s">
        <v>1350</v>
      </c>
      <c r="J425" s="6" t="s">
        <v>1351</v>
      </c>
      <c r="O425" s="98" t="str">
        <f t="shared" si="559"/>
        <v>PS138_218-1-CTD-chlmax-16S</v>
      </c>
      <c r="P425" s="4" t="s">
        <v>552</v>
      </c>
      <c r="R425" s="21" t="s">
        <v>1587</v>
      </c>
      <c r="S425" s="74">
        <v>67</v>
      </c>
      <c r="T425" s="4">
        <f>S425/$AD$2</f>
        <v>13.4</v>
      </c>
      <c r="U425" s="4">
        <f>$AH$2-V425</f>
        <v>9.253731343283583</v>
      </c>
      <c r="V425" s="4">
        <f>IF(T425&gt;=1,$AH$2/T425,$AH$2)</f>
        <v>0.74626865671641784</v>
      </c>
      <c r="X425" s="86" t="s">
        <v>1371</v>
      </c>
      <c r="Y425" s="86">
        <v>3</v>
      </c>
      <c r="Z425" s="21" t="s">
        <v>1587</v>
      </c>
      <c r="AA425" s="74">
        <v>67</v>
      </c>
      <c r="AB425" s="21">
        <f>IF(T425&gt;1,(T425-1)*$AF$2,0)</f>
        <v>62</v>
      </c>
      <c r="AC425" s="4">
        <f t="shared" ref="AC425" si="634">AB425+$AF$2</f>
        <v>67</v>
      </c>
      <c r="AK425" s="86" t="s">
        <v>1371</v>
      </c>
      <c r="AL425" s="86">
        <v>3</v>
      </c>
      <c r="AM425" s="21" t="s">
        <v>1587</v>
      </c>
      <c r="AN425" s="89">
        <v>148</v>
      </c>
      <c r="AO425" s="93">
        <f t="shared" ref="AO425" si="635">(AN425/(660*630))*10^6</f>
        <v>355.94035594035591</v>
      </c>
      <c r="AP425">
        <f t="shared" ref="AP425" si="636">(AO425/$AV$2)</f>
        <v>88.985088985088979</v>
      </c>
      <c r="AR425" s="86" t="s">
        <v>1371</v>
      </c>
      <c r="AS425" s="86">
        <v>3</v>
      </c>
      <c r="AT425" s="21" t="s">
        <v>1587</v>
      </c>
      <c r="AU425" s="95">
        <f t="shared" ref="AU425" si="637">IF(AP425&gt;1,(AP425-1)*$AX$2,0)</f>
        <v>879.85088985088976</v>
      </c>
      <c r="BA425" s="21" t="s">
        <v>1587</v>
      </c>
    </row>
    <row r="426" spans="1:53" ht="14.2" customHeight="1" x14ac:dyDescent="0.45">
      <c r="A426" s="7" t="s">
        <v>949</v>
      </c>
      <c r="B426" s="5">
        <v>45189</v>
      </c>
      <c r="C426" s="8" t="s">
        <v>1088</v>
      </c>
      <c r="D426" s="8" t="s">
        <v>956</v>
      </c>
      <c r="E426" s="8">
        <v>10</v>
      </c>
      <c r="F426" s="6" t="s">
        <v>649</v>
      </c>
      <c r="I426" s="6" t="s">
        <v>1350</v>
      </c>
      <c r="J426" s="6" t="s">
        <v>1351</v>
      </c>
      <c r="P426" s="4" t="s">
        <v>1272</v>
      </c>
      <c r="S426" s="74"/>
      <c r="AA426" s="74"/>
      <c r="AK426" s="86"/>
      <c r="AL426" s="86"/>
      <c r="AM426" s="21"/>
      <c r="AR426" s="86"/>
      <c r="AS426" s="86"/>
      <c r="AT426" s="21"/>
      <c r="BA426" s="21"/>
    </row>
    <row r="427" spans="1:53" ht="14.2" customHeight="1" x14ac:dyDescent="0.45">
      <c r="A427" s="7" t="s">
        <v>950</v>
      </c>
      <c r="B427" s="5">
        <v>45189</v>
      </c>
      <c r="C427" s="8" t="s">
        <v>1088</v>
      </c>
      <c r="D427" s="8" t="s">
        <v>956</v>
      </c>
      <c r="E427" s="8">
        <v>10</v>
      </c>
      <c r="F427" s="6" t="s">
        <v>649</v>
      </c>
      <c r="I427" s="6" t="s">
        <v>1350</v>
      </c>
      <c r="J427" s="6" t="s">
        <v>1351</v>
      </c>
      <c r="O427" s="98" t="str">
        <f t="shared" si="559"/>
        <v>PS138_218-1-CTD-10-16S</v>
      </c>
      <c r="P427" s="4" t="s">
        <v>552</v>
      </c>
      <c r="R427" s="21" t="s">
        <v>1588</v>
      </c>
      <c r="S427" s="74">
        <v>69</v>
      </c>
      <c r="T427" s="4">
        <f>S427/$AD$2</f>
        <v>13.8</v>
      </c>
      <c r="U427" s="4">
        <f>$AH$2-V427</f>
        <v>9.27536231884058</v>
      </c>
      <c r="V427" s="4">
        <f>IF(T427&gt;=1,$AH$2/T427,$AH$2)</f>
        <v>0.72463768115942029</v>
      </c>
      <c r="X427" s="86" t="s">
        <v>1372</v>
      </c>
      <c r="Y427" s="86">
        <v>3</v>
      </c>
      <c r="Z427" s="21" t="s">
        <v>1588</v>
      </c>
      <c r="AA427" s="74">
        <v>69</v>
      </c>
      <c r="AB427" s="21">
        <f>IF(T427&gt;1,(T427-1)*$AF$2,0)</f>
        <v>64</v>
      </c>
      <c r="AC427" s="4">
        <f t="shared" ref="AC427" si="638">AB427+$AF$2</f>
        <v>69</v>
      </c>
      <c r="AK427" s="86" t="s">
        <v>1372</v>
      </c>
      <c r="AL427" s="86">
        <v>3</v>
      </c>
      <c r="AM427" s="21" t="s">
        <v>1588</v>
      </c>
      <c r="AN427" s="89">
        <v>200</v>
      </c>
      <c r="AO427" s="93">
        <f t="shared" ref="AO427" si="639">(AN427/(660*630))*10^6</f>
        <v>481.00048100048105</v>
      </c>
      <c r="AP427">
        <f t="shared" ref="AP427" si="640">(AO427/$AV$2)</f>
        <v>120.25012025012026</v>
      </c>
      <c r="AR427" s="86" t="s">
        <v>1372</v>
      </c>
      <c r="AS427" s="86">
        <v>3</v>
      </c>
      <c r="AT427" s="21" t="s">
        <v>1588</v>
      </c>
      <c r="AU427" s="95">
        <f t="shared" ref="AU427" si="641">IF(AP427&gt;1,(AP427-1)*$AX$2,0)</f>
        <v>1192.5012025012027</v>
      </c>
      <c r="BA427" s="21" t="s">
        <v>1588</v>
      </c>
    </row>
    <row r="428" spans="1:53" ht="14.2" customHeight="1" x14ac:dyDescent="0.45">
      <c r="A428" s="7" t="s">
        <v>951</v>
      </c>
      <c r="B428" s="5">
        <v>45189</v>
      </c>
      <c r="C428" s="8" t="s">
        <v>1088</v>
      </c>
      <c r="D428" s="8" t="s">
        <v>956</v>
      </c>
      <c r="E428" s="8">
        <v>2</v>
      </c>
      <c r="F428" s="6" t="s">
        <v>649</v>
      </c>
      <c r="I428" s="6" t="s">
        <v>1350</v>
      </c>
      <c r="J428" s="6" t="s">
        <v>1351</v>
      </c>
      <c r="P428" s="4" t="s">
        <v>1272</v>
      </c>
      <c r="S428" s="74"/>
      <c r="AA428" s="74"/>
      <c r="AK428" s="86"/>
      <c r="AL428" s="86"/>
      <c r="AM428" s="21"/>
      <c r="AR428" s="86"/>
      <c r="AS428" s="86"/>
      <c r="AT428" s="21"/>
      <c r="BA428" s="21"/>
    </row>
    <row r="429" spans="1:53" ht="14.2" customHeight="1" x14ac:dyDescent="0.45">
      <c r="A429" s="7" t="s">
        <v>952</v>
      </c>
      <c r="B429" s="5">
        <v>45189</v>
      </c>
      <c r="C429" s="8" t="s">
        <v>1088</v>
      </c>
      <c r="D429" s="8" t="s">
        <v>956</v>
      </c>
      <c r="E429" s="8">
        <v>2</v>
      </c>
      <c r="F429" s="6" t="s">
        <v>649</v>
      </c>
      <c r="I429" s="6" t="s">
        <v>1350</v>
      </c>
      <c r="J429" s="6" t="s">
        <v>1351</v>
      </c>
      <c r="O429" s="98" t="str">
        <f t="shared" si="559"/>
        <v>PS138_218-1-CTD-2-16S</v>
      </c>
      <c r="P429" s="4" t="s">
        <v>552</v>
      </c>
      <c r="R429" s="21" t="s">
        <v>1589</v>
      </c>
      <c r="S429" s="74">
        <v>73</v>
      </c>
      <c r="T429" s="4">
        <f>S429/$AD$2</f>
        <v>14.6</v>
      </c>
      <c r="U429" s="4">
        <f>$AH$2-V429</f>
        <v>9.3150684931506849</v>
      </c>
      <c r="V429" s="4">
        <f>IF(T429&gt;=1,$AH$2/T429,$AH$2)</f>
        <v>0.68493150684931503</v>
      </c>
      <c r="X429" s="86" t="s">
        <v>1373</v>
      </c>
      <c r="Y429" s="86">
        <v>3</v>
      </c>
      <c r="Z429" s="21" t="s">
        <v>1589</v>
      </c>
      <c r="AA429" s="74">
        <v>73</v>
      </c>
      <c r="AB429" s="21">
        <f>IF(T429&gt;1,(T429-1)*$AF$2,0)</f>
        <v>68</v>
      </c>
      <c r="AC429" s="4">
        <f t="shared" ref="AC429" si="642">AB429+$AF$2</f>
        <v>73</v>
      </c>
      <c r="AK429" s="86" t="s">
        <v>1373</v>
      </c>
      <c r="AL429" s="86">
        <v>3</v>
      </c>
      <c r="AM429" s="21" t="s">
        <v>1589</v>
      </c>
      <c r="AN429" s="89">
        <v>148</v>
      </c>
      <c r="AO429" s="93">
        <f t="shared" ref="AO429" si="643">(AN429/(660*630))*10^6</f>
        <v>355.94035594035591</v>
      </c>
      <c r="AP429">
        <f t="shared" ref="AP429" si="644">(AO429/$AV$2)</f>
        <v>88.985088985088979</v>
      </c>
      <c r="AR429" s="86" t="s">
        <v>1373</v>
      </c>
      <c r="AS429" s="86">
        <v>3</v>
      </c>
      <c r="AT429" s="21" t="s">
        <v>1589</v>
      </c>
      <c r="AU429" s="95">
        <f t="shared" ref="AU429" si="645">IF(AP429&gt;1,(AP429-1)*$AX$2,0)</f>
        <v>879.85088985088976</v>
      </c>
      <c r="BA429" s="21" t="s">
        <v>1589</v>
      </c>
    </row>
    <row r="430" spans="1:53" ht="14.2" customHeight="1" x14ac:dyDescent="0.45">
      <c r="Q430" s="4"/>
      <c r="S430" s="74"/>
      <c r="AA430" s="74"/>
      <c r="AK430" s="86"/>
      <c r="AL430" s="86"/>
      <c r="AM430" s="21"/>
      <c r="AR430" s="86"/>
      <c r="AS430" s="86"/>
      <c r="AT430" s="21"/>
      <c r="BA430" s="21"/>
    </row>
    <row r="431" spans="1:53" s="72" customFormat="1" ht="14.2" customHeight="1" x14ac:dyDescent="0.5">
      <c r="A431" s="68" t="s">
        <v>953</v>
      </c>
      <c r="B431" s="69">
        <v>45189</v>
      </c>
      <c r="C431" s="70" t="s">
        <v>1352</v>
      </c>
      <c r="D431" s="70" t="s">
        <v>957</v>
      </c>
      <c r="E431" s="70"/>
      <c r="F431" s="70" t="s">
        <v>647</v>
      </c>
      <c r="G431" s="70"/>
      <c r="H431" s="70"/>
      <c r="I431" s="71" t="s">
        <v>1353</v>
      </c>
      <c r="J431" s="71" t="s">
        <v>1354</v>
      </c>
      <c r="O431" s="98" t="str">
        <f t="shared" si="559"/>
        <v>PS138_216-1-OFOBS--16S</v>
      </c>
      <c r="P431" s="4" t="s">
        <v>552</v>
      </c>
      <c r="R431" s="81" t="s">
        <v>1590</v>
      </c>
      <c r="S431" s="76">
        <v>0.193</v>
      </c>
      <c r="T431" s="4">
        <f>S431/$AD$2</f>
        <v>3.8600000000000002E-2</v>
      </c>
      <c r="U431" s="4">
        <f>$AH$2-V431</f>
        <v>0</v>
      </c>
      <c r="V431" s="4">
        <f>IF(T431&gt;=1,$AH$2/T431,$AH$2)</f>
        <v>10</v>
      </c>
      <c r="W431" s="4"/>
      <c r="X431" s="87" t="s">
        <v>1367</v>
      </c>
      <c r="Y431" s="87">
        <v>4</v>
      </c>
      <c r="Z431" s="81" t="s">
        <v>1590</v>
      </c>
      <c r="AA431" s="76">
        <v>0.193</v>
      </c>
      <c r="AB431" s="21">
        <f>IF(T431&gt;1,(T431-1)*$AF$2,0)</f>
        <v>0</v>
      </c>
      <c r="AC431" s="4">
        <f t="shared" ref="AC431" si="646">AB431+$AF$2</f>
        <v>5</v>
      </c>
      <c r="AK431" s="87" t="s">
        <v>1367</v>
      </c>
      <c r="AL431" s="87">
        <v>4</v>
      </c>
      <c r="AM431" s="81" t="s">
        <v>1590</v>
      </c>
      <c r="AN431" s="91">
        <v>18</v>
      </c>
      <c r="AO431" s="93">
        <f t="shared" ref="AO431" si="647">(AN431/(660*630))*10^6</f>
        <v>43.290043290043293</v>
      </c>
      <c r="AP431">
        <f t="shared" ref="AP431" si="648">(AO431/$AV$2)</f>
        <v>10.822510822510823</v>
      </c>
      <c r="AR431" s="87" t="s">
        <v>1367</v>
      </c>
      <c r="AS431" s="87">
        <v>4</v>
      </c>
      <c r="AT431" s="81" t="s">
        <v>1590</v>
      </c>
      <c r="AU431" s="95">
        <f t="shared" ref="AU431" si="649">IF(AP431&gt;1,(AP431-1)*$AX$2,0)</f>
        <v>98.225108225108229</v>
      </c>
      <c r="AZ431" s="71"/>
      <c r="BA431" s="81" t="s">
        <v>1590</v>
      </c>
    </row>
    <row r="432" spans="1:53" ht="14.2" customHeight="1" x14ac:dyDescent="0.45">
      <c r="A432" s="55" t="s">
        <v>14</v>
      </c>
      <c r="B432" s="56">
        <v>45146</v>
      </c>
      <c r="C432" s="57" t="s">
        <v>663</v>
      </c>
      <c r="D432" s="58"/>
      <c r="E432" s="59" t="s">
        <v>632</v>
      </c>
      <c r="F432" s="8" t="s">
        <v>1781</v>
      </c>
      <c r="G432" s="59" t="s">
        <v>11</v>
      </c>
      <c r="H432" s="59" t="s">
        <v>12</v>
      </c>
      <c r="I432" s="6" t="s">
        <v>1782</v>
      </c>
      <c r="AK432" s="86"/>
      <c r="AL432" s="86"/>
      <c r="AM432" s="21"/>
      <c r="AR432" s="86"/>
      <c r="AS432" s="86"/>
      <c r="AT432" s="21"/>
      <c r="BA432" s="21"/>
    </row>
    <row r="433" spans="1:53" ht="14.2" customHeight="1" x14ac:dyDescent="0.5">
      <c r="A433" s="7" t="s">
        <v>15</v>
      </c>
      <c r="B433" s="5">
        <v>45146</v>
      </c>
      <c r="C433" s="57" t="s">
        <v>663</v>
      </c>
      <c r="D433" s="30"/>
      <c r="E433" s="6" t="s">
        <v>632</v>
      </c>
      <c r="F433" s="8" t="s">
        <v>1781</v>
      </c>
      <c r="G433" s="6" t="s">
        <v>11</v>
      </c>
      <c r="H433" s="6" t="s">
        <v>12</v>
      </c>
      <c r="I433" s="6" t="s">
        <v>1782</v>
      </c>
      <c r="O433" s="98" t="str">
        <f>_xlfn.CONCAT(C433&amp;"-"&amp;F433&amp;"-"&amp;I433&amp;"-16S")</f>
        <v>PS138_9-1-ICE-MP-16S</v>
      </c>
      <c r="R433" s="21" t="s">
        <v>1591</v>
      </c>
      <c r="S433" s="4">
        <v>182</v>
      </c>
      <c r="T433" s="4">
        <f>S433/$AD$2</f>
        <v>36.4</v>
      </c>
      <c r="U433" s="4">
        <f>$AH$2-V433</f>
        <v>9.7252747252747245</v>
      </c>
      <c r="V433" s="4">
        <f>IF(T433&gt;=1,$AH$2/T433,$AH$2)</f>
        <v>0.27472527472527475</v>
      </c>
      <c r="X433" s="86" t="s">
        <v>1368</v>
      </c>
      <c r="Y433" s="87">
        <v>4</v>
      </c>
      <c r="Z433" s="21" t="s">
        <v>1591</v>
      </c>
      <c r="AA433" s="4">
        <v>182</v>
      </c>
      <c r="AB433" s="21">
        <f>IF(T433&gt;1,(T433-1)*$AF$2,0)</f>
        <v>177</v>
      </c>
      <c r="AC433" s="4">
        <f t="shared" ref="AC433" si="650">AB433+$AF$2</f>
        <v>182</v>
      </c>
      <c r="AK433" s="86" t="s">
        <v>1368</v>
      </c>
      <c r="AL433" s="87">
        <v>4</v>
      </c>
      <c r="AM433" s="21" t="s">
        <v>1591</v>
      </c>
      <c r="AN433" s="89">
        <v>58</v>
      </c>
      <c r="AO433" s="93">
        <f t="shared" ref="AO433" si="651">(AN433/(660*630))*10^6</f>
        <v>139.49013949013951</v>
      </c>
      <c r="AP433">
        <f t="shared" ref="AP433" si="652">(AO433/$AV$2)</f>
        <v>34.872534872534878</v>
      </c>
      <c r="AR433" s="86" t="s">
        <v>1368</v>
      </c>
      <c r="AS433" s="87">
        <v>4</v>
      </c>
      <c r="AT433" s="21" t="s">
        <v>1591</v>
      </c>
      <c r="AU433" s="95">
        <f t="shared" ref="AU433" si="653">IF(AP433&gt;1,(AP433-1)*$AX$2,0)</f>
        <v>338.72534872534879</v>
      </c>
      <c r="BA433" s="21" t="s">
        <v>1591</v>
      </c>
    </row>
    <row r="434" spans="1:53" ht="14.2" customHeight="1" x14ac:dyDescent="0.45">
      <c r="A434" s="55" t="s">
        <v>16</v>
      </c>
      <c r="B434" s="56">
        <v>45146</v>
      </c>
      <c r="C434" s="57" t="s">
        <v>663</v>
      </c>
      <c r="D434" s="58"/>
      <c r="E434" s="59" t="s">
        <v>632</v>
      </c>
      <c r="F434" s="8" t="s">
        <v>1781</v>
      </c>
      <c r="G434" s="59" t="s">
        <v>364</v>
      </c>
      <c r="H434" s="59" t="s">
        <v>203</v>
      </c>
      <c r="I434" s="6" t="s">
        <v>1055</v>
      </c>
      <c r="AK434" s="86"/>
      <c r="AL434" s="86"/>
      <c r="AM434" s="21"/>
      <c r="AR434" s="86"/>
      <c r="AS434" s="86"/>
      <c r="AT434" s="21"/>
      <c r="BA434" s="21"/>
    </row>
    <row r="435" spans="1:53" ht="14.2" customHeight="1" x14ac:dyDescent="0.5">
      <c r="A435" s="7" t="s">
        <v>17</v>
      </c>
      <c r="B435" s="5">
        <v>45146</v>
      </c>
      <c r="C435" s="57" t="s">
        <v>663</v>
      </c>
      <c r="D435" s="30"/>
      <c r="E435" s="6" t="s">
        <v>632</v>
      </c>
      <c r="F435" s="8" t="s">
        <v>1781</v>
      </c>
      <c r="G435" s="6" t="s">
        <v>364</v>
      </c>
      <c r="H435" s="6" t="s">
        <v>203</v>
      </c>
      <c r="I435" s="6" t="s">
        <v>1055</v>
      </c>
      <c r="O435" s="98" t="str">
        <f t="shared" ref="O435" si="654">_xlfn.CONCAT(C435&amp;"-"&amp;F435&amp;"-"&amp;I435&amp;"-16S")</f>
        <v>PS138_9-1-ICE-UIW-16S</v>
      </c>
      <c r="R435" s="21" t="s">
        <v>1592</v>
      </c>
      <c r="S435" s="4">
        <v>49</v>
      </c>
      <c r="T435" s="4">
        <f>S435/$AD$2</f>
        <v>9.8000000000000007</v>
      </c>
      <c r="U435" s="4">
        <f>$AH$2-V435</f>
        <v>8.9795918367346932</v>
      </c>
      <c r="V435" s="4">
        <f>IF(T435&gt;=1,$AH$2/T435,$AH$2)</f>
        <v>1.0204081632653061</v>
      </c>
      <c r="X435" s="86" t="s">
        <v>1369</v>
      </c>
      <c r="Y435" s="87">
        <v>4</v>
      </c>
      <c r="Z435" s="21" t="s">
        <v>1592</v>
      </c>
      <c r="AA435" s="4">
        <v>49</v>
      </c>
      <c r="AB435" s="21">
        <f>IF(T435&gt;1,(T435-1)*$AF$2,0)</f>
        <v>44</v>
      </c>
      <c r="AC435" s="4">
        <f t="shared" ref="AC435" si="655">AB435+$AF$2</f>
        <v>49</v>
      </c>
      <c r="AK435" s="86" t="s">
        <v>1369</v>
      </c>
      <c r="AL435" s="87">
        <v>4</v>
      </c>
      <c r="AM435" s="21" t="s">
        <v>1592</v>
      </c>
      <c r="AN435" s="89">
        <v>80</v>
      </c>
      <c r="AO435" s="93">
        <f t="shared" ref="AO435" si="656">(AN435/(660*630))*10^6</f>
        <v>192.4001924001924</v>
      </c>
      <c r="AP435">
        <f t="shared" ref="AP435" si="657">(AO435/$AV$2)</f>
        <v>48.100048100048099</v>
      </c>
      <c r="AR435" s="86" t="s">
        <v>1369</v>
      </c>
      <c r="AS435" s="87">
        <v>4</v>
      </c>
      <c r="AT435" s="21" t="s">
        <v>1592</v>
      </c>
      <c r="AU435" s="95">
        <f t="shared" ref="AU435" si="658">IF(AP435&gt;1,(AP435-1)*$AX$2,0)</f>
        <v>471.00048100048099</v>
      </c>
      <c r="BA435" s="21" t="s">
        <v>1592</v>
      </c>
    </row>
    <row r="436" spans="1:53" ht="14.2" customHeight="1" x14ac:dyDescent="0.45">
      <c r="A436" s="55" t="s">
        <v>366</v>
      </c>
      <c r="B436" s="56">
        <v>45146</v>
      </c>
      <c r="C436" s="57" t="s">
        <v>663</v>
      </c>
      <c r="D436" s="58"/>
      <c r="E436" s="59" t="s">
        <v>632</v>
      </c>
      <c r="F436" s="8" t="s">
        <v>1781</v>
      </c>
      <c r="G436" s="59" t="s">
        <v>400</v>
      </c>
      <c r="H436" s="59" t="s">
        <v>401</v>
      </c>
      <c r="I436" s="6" t="s">
        <v>1783</v>
      </c>
      <c r="AK436" s="86"/>
      <c r="AL436" s="86"/>
      <c r="AM436" s="21"/>
      <c r="AR436" s="86"/>
      <c r="AS436" s="86"/>
      <c r="AT436" s="21"/>
      <c r="BA436" s="21"/>
    </row>
    <row r="437" spans="1:53" ht="14.2" customHeight="1" x14ac:dyDescent="0.5">
      <c r="A437" s="7" t="s">
        <v>367</v>
      </c>
      <c r="B437" s="5">
        <v>45146</v>
      </c>
      <c r="C437" s="57" t="s">
        <v>663</v>
      </c>
      <c r="D437" s="30"/>
      <c r="E437" s="6" t="s">
        <v>632</v>
      </c>
      <c r="F437" s="8" t="s">
        <v>1781</v>
      </c>
      <c r="G437" s="6" t="s">
        <v>400</v>
      </c>
      <c r="H437" s="6" t="s">
        <v>401</v>
      </c>
      <c r="I437" s="6" t="s">
        <v>1783</v>
      </c>
      <c r="O437" s="98" t="str">
        <f t="shared" ref="O437" si="659">_xlfn.CONCAT(C437&amp;"-"&amp;F437&amp;"-"&amp;I437&amp;"-16S")</f>
        <v>PS138_9-1-ICE-Ice-BS-16S</v>
      </c>
      <c r="R437" s="21" t="s">
        <v>1593</v>
      </c>
      <c r="S437" s="4">
        <v>132</v>
      </c>
      <c r="T437" s="4">
        <f>S437/$AD$2</f>
        <v>26.4</v>
      </c>
      <c r="U437" s="4">
        <f>$AH$2-V437</f>
        <v>9.6212121212121211</v>
      </c>
      <c r="V437" s="4">
        <f>IF(T437&gt;=1,$AH$2/T437,$AH$2)</f>
        <v>0.37878787878787878</v>
      </c>
      <c r="X437" s="86" t="s">
        <v>1370</v>
      </c>
      <c r="Y437" s="87">
        <v>4</v>
      </c>
      <c r="Z437" s="21" t="s">
        <v>1593</v>
      </c>
      <c r="AA437" s="4">
        <v>132</v>
      </c>
      <c r="AB437" s="21">
        <f>IF(T437&gt;1,(T437-1)*$AF$2,0)</f>
        <v>127</v>
      </c>
      <c r="AC437" s="4">
        <f t="shared" ref="AC437" si="660">AB437+$AF$2</f>
        <v>132</v>
      </c>
      <c r="AK437" s="86" t="s">
        <v>1370</v>
      </c>
      <c r="AL437" s="87">
        <v>4</v>
      </c>
      <c r="AM437" s="21" t="s">
        <v>1593</v>
      </c>
      <c r="AN437" s="89">
        <v>38</v>
      </c>
      <c r="AO437" s="93">
        <f t="shared" ref="AO437" si="661">(AN437/(660*630))*10^6</f>
        <v>91.390091390091399</v>
      </c>
      <c r="AP437">
        <f t="shared" ref="AP437" si="662">(AO437/$AV$2)</f>
        <v>22.84752284752285</v>
      </c>
      <c r="AR437" s="86" t="s">
        <v>1370</v>
      </c>
      <c r="AS437" s="87">
        <v>4</v>
      </c>
      <c r="AT437" s="21" t="s">
        <v>1593</v>
      </c>
      <c r="AU437" s="95">
        <f t="shared" ref="AU437" si="663">IF(AP437&gt;1,(AP437-1)*$AX$2,0)</f>
        <v>218.4752284752285</v>
      </c>
      <c r="BA437" s="21" t="s">
        <v>1593</v>
      </c>
    </row>
    <row r="438" spans="1:53" ht="14.2" customHeight="1" x14ac:dyDescent="0.45">
      <c r="A438" s="55" t="s">
        <v>368</v>
      </c>
      <c r="B438" s="56">
        <v>45146</v>
      </c>
      <c r="C438" s="57" t="s">
        <v>663</v>
      </c>
      <c r="D438" s="58"/>
      <c r="E438" s="59" t="s">
        <v>632</v>
      </c>
      <c r="F438" s="8" t="s">
        <v>1781</v>
      </c>
      <c r="G438" s="59" t="s">
        <v>400</v>
      </c>
      <c r="H438" s="59" t="s">
        <v>402</v>
      </c>
      <c r="I438" s="6" t="s">
        <v>1784</v>
      </c>
      <c r="AK438" s="86"/>
      <c r="AL438" s="86"/>
      <c r="AM438" s="21"/>
      <c r="AR438" s="86"/>
      <c r="AS438" s="86"/>
      <c r="AT438" s="21"/>
      <c r="BA438" s="21"/>
    </row>
    <row r="439" spans="1:53" ht="14.2" customHeight="1" x14ac:dyDescent="0.5">
      <c r="A439" s="7" t="s">
        <v>369</v>
      </c>
      <c r="B439" s="5">
        <v>45146</v>
      </c>
      <c r="C439" s="57" t="s">
        <v>663</v>
      </c>
      <c r="D439" s="30"/>
      <c r="E439" s="6" t="s">
        <v>632</v>
      </c>
      <c r="F439" s="8" t="s">
        <v>1781</v>
      </c>
      <c r="G439" s="6" t="s">
        <v>400</v>
      </c>
      <c r="H439" s="6" t="s">
        <v>402</v>
      </c>
      <c r="I439" s="6" t="s">
        <v>1784</v>
      </c>
      <c r="O439" s="98" t="str">
        <f t="shared" ref="O439" si="664">_xlfn.CONCAT(C439&amp;"-"&amp;F439&amp;"-"&amp;I439&amp;"-16S")</f>
        <v>PS138_9-1-ICE-Ice-TS-16S</v>
      </c>
      <c r="R439" s="21" t="s">
        <v>1594</v>
      </c>
      <c r="S439" s="4">
        <v>73</v>
      </c>
      <c r="T439" s="4">
        <f>S439/$AD$2</f>
        <v>14.6</v>
      </c>
      <c r="U439" s="4">
        <f>$AH$2-V439</f>
        <v>9.3150684931506849</v>
      </c>
      <c r="V439" s="4">
        <f>IF(T439&gt;=1,$AH$2/T439,$AH$2)</f>
        <v>0.68493150684931503</v>
      </c>
      <c r="X439" s="86" t="s">
        <v>1138</v>
      </c>
      <c r="Y439" s="87">
        <v>4</v>
      </c>
      <c r="Z439" s="21" t="s">
        <v>1594</v>
      </c>
      <c r="AA439" s="4">
        <v>73</v>
      </c>
      <c r="AB439" s="21">
        <f>IF(T439&gt;1,(T439-1)*$AF$2,0)</f>
        <v>68</v>
      </c>
      <c r="AC439" s="4">
        <f t="shared" ref="AC439" si="665">AB439+$AF$2</f>
        <v>73</v>
      </c>
      <c r="AK439" s="86" t="s">
        <v>1138</v>
      </c>
      <c r="AL439" s="87">
        <v>4</v>
      </c>
      <c r="AM439" s="21" t="s">
        <v>1594</v>
      </c>
      <c r="AN439" s="89">
        <v>24</v>
      </c>
      <c r="AO439" s="93">
        <f t="shared" ref="AO439" si="666">(AN439/(660*630))*10^6</f>
        <v>57.720057720057717</v>
      </c>
      <c r="AP439">
        <f t="shared" ref="AP439" si="667">(AO439/$AV$2)</f>
        <v>14.430014430014429</v>
      </c>
      <c r="AR439" s="86" t="s">
        <v>1138</v>
      </c>
      <c r="AS439" s="87">
        <v>4</v>
      </c>
      <c r="AT439" s="21" t="s">
        <v>1594</v>
      </c>
      <c r="AU439" s="95">
        <f t="shared" ref="AU439" si="668">IF(AP439&gt;1,(AP439-1)*$AX$2,0)</f>
        <v>134.3001443001443</v>
      </c>
      <c r="BA439" s="21" t="s">
        <v>1594</v>
      </c>
    </row>
    <row r="440" spans="1:53" ht="14.2" customHeight="1" x14ac:dyDescent="0.45">
      <c r="A440" s="7" t="s">
        <v>370</v>
      </c>
      <c r="B440" s="5">
        <v>45153</v>
      </c>
      <c r="C440" s="6" t="s">
        <v>662</v>
      </c>
      <c r="D440" s="30"/>
      <c r="E440" s="6" t="s">
        <v>633</v>
      </c>
      <c r="F440" s="8" t="s">
        <v>1781</v>
      </c>
      <c r="G440" s="6" t="s">
        <v>11</v>
      </c>
      <c r="H440" s="6"/>
      <c r="I440" s="6" t="s">
        <v>1782</v>
      </c>
      <c r="AK440" s="86"/>
      <c r="AL440" s="86"/>
      <c r="AM440" s="21"/>
      <c r="AR440" s="86"/>
      <c r="AS440" s="86"/>
      <c r="AT440" s="21"/>
      <c r="BA440" s="21"/>
    </row>
    <row r="441" spans="1:53" ht="14.2" customHeight="1" x14ac:dyDescent="0.5">
      <c r="A441" s="7" t="s">
        <v>371</v>
      </c>
      <c r="B441" s="5">
        <v>45153</v>
      </c>
      <c r="C441" s="6" t="s">
        <v>662</v>
      </c>
      <c r="D441" s="30"/>
      <c r="E441" s="6" t="s">
        <v>633</v>
      </c>
      <c r="F441" s="8" t="s">
        <v>1781</v>
      </c>
      <c r="G441" s="6" t="s">
        <v>11</v>
      </c>
      <c r="H441" s="6"/>
      <c r="I441" s="6" t="s">
        <v>1782</v>
      </c>
      <c r="O441" s="98" t="str">
        <f t="shared" ref="O441" si="669">_xlfn.CONCAT(C441&amp;"-"&amp;F441&amp;"-"&amp;I441&amp;"-16S")</f>
        <v>PS138_31-1-ICE-MP-16S</v>
      </c>
      <c r="R441" s="21" t="s">
        <v>1595</v>
      </c>
      <c r="S441" s="4">
        <v>50</v>
      </c>
      <c r="T441" s="4">
        <f>S441/$AD$2</f>
        <v>10</v>
      </c>
      <c r="U441" s="4">
        <f>$AH$2-V441</f>
        <v>9</v>
      </c>
      <c r="V441" s="4">
        <f>IF(T441&gt;=1,$AH$2/T441,$AH$2)</f>
        <v>1</v>
      </c>
      <c r="X441" s="86" t="s">
        <v>1371</v>
      </c>
      <c r="Y441" s="87">
        <v>4</v>
      </c>
      <c r="Z441" s="21" t="s">
        <v>1595</v>
      </c>
      <c r="AA441" s="4">
        <v>50</v>
      </c>
      <c r="AB441" s="21">
        <f>IF(T441&gt;1,(T441-1)*$AF$2,0)</f>
        <v>45</v>
      </c>
      <c r="AC441" s="4">
        <f t="shared" ref="AC441" si="670">AB441+$AF$2</f>
        <v>50</v>
      </c>
      <c r="AK441" s="86" t="s">
        <v>1371</v>
      </c>
      <c r="AL441" s="87">
        <v>4</v>
      </c>
      <c r="AM441" s="21" t="s">
        <v>1595</v>
      </c>
      <c r="AN441" s="89">
        <v>46</v>
      </c>
      <c r="AO441" s="93">
        <f t="shared" ref="AO441" si="671">(AN441/(660*630))*10^6</f>
        <v>110.63011063011062</v>
      </c>
      <c r="AP441">
        <f t="shared" ref="AP441" si="672">(AO441/$AV$2)</f>
        <v>27.657527657527655</v>
      </c>
      <c r="AR441" s="86" t="s">
        <v>1371</v>
      </c>
      <c r="AS441" s="87">
        <v>4</v>
      </c>
      <c r="AT441" s="21" t="s">
        <v>1595</v>
      </c>
      <c r="AU441" s="95">
        <f t="shared" ref="AU441" si="673">IF(AP441&gt;1,(AP441-1)*$AX$2,0)</f>
        <v>266.57527657527658</v>
      </c>
      <c r="BA441" s="21" t="s">
        <v>1595</v>
      </c>
    </row>
    <row r="442" spans="1:53" ht="14.2" customHeight="1" x14ac:dyDescent="0.45">
      <c r="A442" s="7" t="s">
        <v>372</v>
      </c>
      <c r="B442" s="5">
        <v>45153</v>
      </c>
      <c r="C442" s="6" t="s">
        <v>662</v>
      </c>
      <c r="D442" s="6"/>
      <c r="E442" s="6" t="s">
        <v>633</v>
      </c>
      <c r="F442" s="8" t="s">
        <v>1781</v>
      </c>
      <c r="G442" s="6" t="s">
        <v>364</v>
      </c>
      <c r="H442" s="6"/>
      <c r="I442" s="6" t="s">
        <v>1055</v>
      </c>
      <c r="AK442" s="86"/>
      <c r="AL442" s="86"/>
      <c r="AM442" s="21"/>
      <c r="AR442" s="86"/>
      <c r="AS442" s="86"/>
      <c r="AT442" s="21"/>
      <c r="BA442" s="21"/>
    </row>
    <row r="443" spans="1:53" ht="14.2" customHeight="1" x14ac:dyDescent="0.5">
      <c r="A443" s="7" t="s">
        <v>373</v>
      </c>
      <c r="B443" s="5">
        <v>45153</v>
      </c>
      <c r="C443" s="6" t="s">
        <v>662</v>
      </c>
      <c r="D443" s="6"/>
      <c r="E443" s="6" t="s">
        <v>633</v>
      </c>
      <c r="F443" s="8" t="s">
        <v>1781</v>
      </c>
      <c r="G443" s="6" t="s">
        <v>364</v>
      </c>
      <c r="H443" s="6"/>
      <c r="I443" s="6" t="s">
        <v>1055</v>
      </c>
      <c r="O443" s="98" t="str">
        <f t="shared" ref="O443" si="674">_xlfn.CONCAT(C443&amp;"-"&amp;F443&amp;"-"&amp;I443&amp;"-16S")</f>
        <v>PS138_31-1-ICE-UIW-16S</v>
      </c>
      <c r="R443" s="21" t="s">
        <v>1596</v>
      </c>
      <c r="S443" s="4">
        <f>67*4</f>
        <v>268</v>
      </c>
      <c r="T443" s="4">
        <f>S443/$AD$2</f>
        <v>53.6</v>
      </c>
      <c r="U443" s="4">
        <f>$AH$2-V443</f>
        <v>9.8134328358208958</v>
      </c>
      <c r="V443" s="4">
        <f>IF(T443&gt;=1,$AH$2/T443,$AH$2)</f>
        <v>0.18656716417910446</v>
      </c>
      <c r="X443" s="86" t="s">
        <v>1372</v>
      </c>
      <c r="Y443" s="87">
        <v>4</v>
      </c>
      <c r="Z443" s="21" t="s">
        <v>1596</v>
      </c>
      <c r="AA443" s="4">
        <f>67*4</f>
        <v>268</v>
      </c>
      <c r="AB443" s="21">
        <f>IF(T443&gt;1,(T443-1)*$AF$2,0)</f>
        <v>263</v>
      </c>
      <c r="AC443" s="4">
        <f t="shared" ref="AC443" si="675">AB443+$AF$2</f>
        <v>268</v>
      </c>
      <c r="AK443" s="86" t="s">
        <v>1372</v>
      </c>
      <c r="AL443" s="87">
        <v>4</v>
      </c>
      <c r="AM443" s="21" t="s">
        <v>1596</v>
      </c>
      <c r="AN443" s="89">
        <v>172</v>
      </c>
      <c r="AO443" s="93">
        <f t="shared" ref="AO443" si="676">(AN443/(660*630))*10^6</f>
        <v>413.66041366041367</v>
      </c>
      <c r="AP443">
        <f t="shared" ref="AP443" si="677">(AO443/$AV$2)</f>
        <v>103.41510341510342</v>
      </c>
      <c r="AR443" s="86" t="s">
        <v>1372</v>
      </c>
      <c r="AS443" s="87">
        <v>4</v>
      </c>
      <c r="AT443" s="21" t="s">
        <v>1596</v>
      </c>
      <c r="AU443" s="95">
        <f t="shared" ref="AU443" si="678">IF(AP443&gt;1,(AP443-1)*$AX$2,0)</f>
        <v>1024.1510341510341</v>
      </c>
      <c r="BA443" s="21" t="s">
        <v>1596</v>
      </c>
    </row>
    <row r="444" spans="1:53" ht="14.2" customHeight="1" x14ac:dyDescent="0.45">
      <c r="A444" s="7" t="s">
        <v>374</v>
      </c>
      <c r="B444" s="5">
        <v>45153</v>
      </c>
      <c r="C444" s="6" t="s">
        <v>662</v>
      </c>
      <c r="D444" s="6"/>
      <c r="E444" s="6" t="s">
        <v>633</v>
      </c>
      <c r="F444" s="8" t="s">
        <v>1781</v>
      </c>
      <c r="G444" s="6" t="s">
        <v>400</v>
      </c>
      <c r="H444" s="6" t="s">
        <v>401</v>
      </c>
      <c r="I444" s="6" t="s">
        <v>1783</v>
      </c>
      <c r="AK444" s="86"/>
      <c r="AL444" s="86"/>
      <c r="AM444" s="21"/>
      <c r="AR444" s="86"/>
      <c r="AS444" s="86"/>
      <c r="AT444" s="21"/>
      <c r="BA444" s="21"/>
    </row>
    <row r="445" spans="1:53" ht="14.2" customHeight="1" x14ac:dyDescent="0.5">
      <c r="A445" s="7" t="s">
        <v>375</v>
      </c>
      <c r="B445" s="5">
        <v>45153</v>
      </c>
      <c r="C445" s="6" t="s">
        <v>662</v>
      </c>
      <c r="D445" s="6"/>
      <c r="E445" s="6" t="s">
        <v>633</v>
      </c>
      <c r="F445" s="8" t="s">
        <v>1781</v>
      </c>
      <c r="G445" s="6" t="s">
        <v>400</v>
      </c>
      <c r="H445" s="6" t="s">
        <v>401</v>
      </c>
      <c r="I445" s="6" t="s">
        <v>1783</v>
      </c>
      <c r="O445" s="98" t="str">
        <f t="shared" ref="O445" si="679">_xlfn.CONCAT(C445&amp;"-"&amp;F445&amp;"-"&amp;I445&amp;"-16S")</f>
        <v>PS138_31-1-ICE-Ice-BS-16S</v>
      </c>
      <c r="R445" s="21" t="s">
        <v>1597</v>
      </c>
      <c r="S445" s="4">
        <v>45</v>
      </c>
      <c r="T445" s="4">
        <f>S445/$AD$2</f>
        <v>9</v>
      </c>
      <c r="U445" s="4">
        <f>$AH$2-V445</f>
        <v>8.8888888888888893</v>
      </c>
      <c r="V445" s="4">
        <f>IF(T445&gt;=1,$AH$2/T445,$AH$2)</f>
        <v>1.1111111111111112</v>
      </c>
      <c r="X445" s="86" t="s">
        <v>1373</v>
      </c>
      <c r="Y445" s="87">
        <v>4</v>
      </c>
      <c r="Z445" s="21" t="s">
        <v>1597</v>
      </c>
      <c r="AA445" s="4">
        <v>45</v>
      </c>
      <c r="AB445" s="21">
        <f>IF(T445&gt;1,(T445-1)*$AF$2,0)</f>
        <v>40</v>
      </c>
      <c r="AC445" s="4">
        <f t="shared" ref="AC445" si="680">AB445+$AF$2</f>
        <v>45</v>
      </c>
      <c r="AK445" s="86" t="s">
        <v>1373</v>
      </c>
      <c r="AL445" s="87">
        <v>4</v>
      </c>
      <c r="AM445" s="21" t="s">
        <v>1597</v>
      </c>
      <c r="AN445" s="89">
        <v>32</v>
      </c>
      <c r="AO445" s="93">
        <f t="shared" ref="AO445" si="681">(AN445/(660*630))*10^6</f>
        <v>76.960076960076961</v>
      </c>
      <c r="AP445">
        <f t="shared" ref="AP445" si="682">(AO445/$AV$2)</f>
        <v>19.24001924001924</v>
      </c>
      <c r="AR445" s="86" t="s">
        <v>1373</v>
      </c>
      <c r="AS445" s="87">
        <v>4</v>
      </c>
      <c r="AT445" s="21" t="s">
        <v>1597</v>
      </c>
      <c r="AU445" s="95">
        <f t="shared" ref="AU445" si="683">IF(AP445&gt;1,(AP445-1)*$AX$2,0)</f>
        <v>182.4001924001924</v>
      </c>
      <c r="BA445" s="21" t="s">
        <v>1597</v>
      </c>
    </row>
    <row r="446" spans="1:53" ht="14.2" customHeight="1" x14ac:dyDescent="0.45">
      <c r="A446" s="7" t="s">
        <v>376</v>
      </c>
      <c r="B446" s="5">
        <v>45153</v>
      </c>
      <c r="C446" s="6" t="s">
        <v>662</v>
      </c>
      <c r="D446" s="6"/>
      <c r="E446" s="6" t="s">
        <v>633</v>
      </c>
      <c r="F446" s="8" t="s">
        <v>1781</v>
      </c>
      <c r="G446" s="6" t="s">
        <v>400</v>
      </c>
      <c r="H446" s="6" t="s">
        <v>402</v>
      </c>
      <c r="I446" s="6" t="s">
        <v>1784</v>
      </c>
      <c r="AK446" s="86"/>
      <c r="AL446" s="86"/>
      <c r="AM446" s="21"/>
      <c r="AR446" s="86"/>
      <c r="AS446" s="86"/>
      <c r="AT446" s="21"/>
      <c r="BA446" s="21"/>
    </row>
    <row r="447" spans="1:53" ht="14.2" customHeight="1" x14ac:dyDescent="0.5">
      <c r="A447" s="7" t="s">
        <v>377</v>
      </c>
      <c r="B447" s="5">
        <v>45153</v>
      </c>
      <c r="C447" s="6" t="s">
        <v>662</v>
      </c>
      <c r="D447" s="6"/>
      <c r="E447" s="6" t="s">
        <v>633</v>
      </c>
      <c r="F447" s="8" t="s">
        <v>1781</v>
      </c>
      <c r="G447" s="6" t="s">
        <v>400</v>
      </c>
      <c r="H447" s="6" t="s">
        <v>402</v>
      </c>
      <c r="I447" s="6" t="s">
        <v>1784</v>
      </c>
      <c r="O447" s="98" t="str">
        <f t="shared" ref="O447" si="684">_xlfn.CONCAT(C447&amp;"-"&amp;F447&amp;"-"&amp;I447&amp;"-16S")</f>
        <v>PS138_31-1-ICE-Ice-TS-16S</v>
      </c>
      <c r="R447" s="21" t="s">
        <v>1598</v>
      </c>
      <c r="S447" s="4">
        <v>87</v>
      </c>
      <c r="T447" s="4">
        <f>S447/$AD$2</f>
        <v>17.399999999999999</v>
      </c>
      <c r="U447" s="4">
        <f>$AH$2-V447</f>
        <v>9.4252873563218387</v>
      </c>
      <c r="V447" s="4">
        <f>IF(T447&gt;=1,$AH$2/T447,$AH$2)</f>
        <v>0.57471264367816099</v>
      </c>
      <c r="X447" s="87" t="s">
        <v>1367</v>
      </c>
      <c r="Y447" s="86">
        <v>5</v>
      </c>
      <c r="Z447" s="21" t="s">
        <v>1598</v>
      </c>
      <c r="AA447" s="4">
        <v>87</v>
      </c>
      <c r="AB447" s="21">
        <f>IF(T447&gt;1,(T447-1)*$AF$2,0)</f>
        <v>82</v>
      </c>
      <c r="AC447" s="4">
        <f t="shared" ref="AC447" si="685">AB447+$AF$2</f>
        <v>87</v>
      </c>
      <c r="AK447" s="87" t="s">
        <v>1367</v>
      </c>
      <c r="AL447" s="86">
        <v>5</v>
      </c>
      <c r="AM447" s="21" t="s">
        <v>1598</v>
      </c>
      <c r="AN447" s="89">
        <v>48</v>
      </c>
      <c r="AO447" s="93">
        <f t="shared" ref="AO447" si="686">(AN447/(660*630))*10^6</f>
        <v>115.44011544011543</v>
      </c>
      <c r="AP447">
        <f t="shared" ref="AP447" si="687">(AO447/$AV$2)</f>
        <v>28.860028860028859</v>
      </c>
      <c r="AR447" s="87" t="s">
        <v>1367</v>
      </c>
      <c r="AS447" s="86">
        <v>5</v>
      </c>
      <c r="AT447" s="21" t="s">
        <v>1598</v>
      </c>
      <c r="AU447" s="95">
        <f t="shared" ref="AU447" si="688">IF(AP447&gt;1,(AP447-1)*$AX$2,0)</f>
        <v>278.60028860028859</v>
      </c>
      <c r="BA447" s="21" t="s">
        <v>1598</v>
      </c>
    </row>
    <row r="448" spans="1:53" ht="14.2" customHeight="1" x14ac:dyDescent="0.45">
      <c r="A448" s="7" t="s">
        <v>378</v>
      </c>
      <c r="B448" s="5">
        <v>45157</v>
      </c>
      <c r="C448" s="6" t="s">
        <v>661</v>
      </c>
      <c r="D448" s="6"/>
      <c r="E448" s="6" t="s">
        <v>634</v>
      </c>
      <c r="F448" s="8" t="s">
        <v>1781</v>
      </c>
      <c r="G448" s="6" t="s">
        <v>364</v>
      </c>
      <c r="H448" s="6" t="s">
        <v>203</v>
      </c>
      <c r="I448" s="6" t="s">
        <v>1055</v>
      </c>
      <c r="AK448" s="86"/>
      <c r="AL448" s="86"/>
      <c r="AM448" s="21"/>
      <c r="AR448" s="86"/>
      <c r="AS448" s="86"/>
      <c r="AT448" s="21"/>
      <c r="BA448" s="21"/>
    </row>
    <row r="449" spans="1:53" ht="14.2" customHeight="1" x14ac:dyDescent="0.45">
      <c r="A449" s="7" t="s">
        <v>379</v>
      </c>
      <c r="B449" s="5">
        <v>45157</v>
      </c>
      <c r="C449" s="6" t="s">
        <v>661</v>
      </c>
      <c r="D449" s="6"/>
      <c r="E449" s="6" t="s">
        <v>634</v>
      </c>
      <c r="F449" s="8" t="s">
        <v>1781</v>
      </c>
      <c r="G449" s="6" t="s">
        <v>364</v>
      </c>
      <c r="H449" s="6" t="s">
        <v>203</v>
      </c>
      <c r="I449" s="6" t="s">
        <v>1055</v>
      </c>
      <c r="O449" s="98" t="str">
        <f t="shared" ref="O449" si="689">_xlfn.CONCAT(C449&amp;"-"&amp;F449&amp;"-"&amp;I449&amp;"-16S")</f>
        <v>PS138_52-1-ICE-UIW-16S</v>
      </c>
      <c r="R449" s="21" t="s">
        <v>1599</v>
      </c>
      <c r="S449" s="4">
        <v>204</v>
      </c>
      <c r="T449" s="4">
        <f>S449/$AD$2</f>
        <v>40.799999999999997</v>
      </c>
      <c r="U449" s="4">
        <f>$AH$2-V449</f>
        <v>9.7549019607843128</v>
      </c>
      <c r="V449" s="4">
        <f>IF(T449&gt;=1,$AH$2/T449,$AH$2)</f>
        <v>0.24509803921568629</v>
      </c>
      <c r="X449" s="86" t="s">
        <v>1368</v>
      </c>
      <c r="Y449" s="86">
        <v>5</v>
      </c>
      <c r="Z449" s="21" t="s">
        <v>1599</v>
      </c>
      <c r="AA449" s="4">
        <v>204</v>
      </c>
      <c r="AB449" s="21">
        <f>IF(T449&gt;1,(T449-1)*$AF$2,0)</f>
        <v>199</v>
      </c>
      <c r="AC449" s="4">
        <f t="shared" ref="AC449" si="690">AB449+$AF$2</f>
        <v>204</v>
      </c>
      <c r="AK449" s="86" t="s">
        <v>1368</v>
      </c>
      <c r="AL449" s="86">
        <v>5</v>
      </c>
      <c r="AM449" s="21" t="s">
        <v>1599</v>
      </c>
      <c r="AN449" s="89">
        <v>48</v>
      </c>
      <c r="AO449" s="93">
        <f t="shared" ref="AO449" si="691">(AN449/(660*630))*10^6</f>
        <v>115.44011544011543</v>
      </c>
      <c r="AP449">
        <f t="shared" ref="AP449" si="692">(AO449/$AV$2)</f>
        <v>28.860028860028859</v>
      </c>
      <c r="AR449" s="86" t="s">
        <v>1368</v>
      </c>
      <c r="AS449" s="86">
        <v>5</v>
      </c>
      <c r="AT449" s="21" t="s">
        <v>1599</v>
      </c>
      <c r="AU449" s="95">
        <f t="shared" ref="AU449" si="693">IF(AP449&gt;1,(AP449-1)*$AX$2,0)</f>
        <v>278.60028860028859</v>
      </c>
      <c r="BA449" s="21" t="s">
        <v>1599</v>
      </c>
    </row>
    <row r="450" spans="1:53" ht="14.2" customHeight="1" x14ac:dyDescent="0.45">
      <c r="A450" s="7" t="s">
        <v>380</v>
      </c>
      <c r="B450" s="5">
        <v>45157</v>
      </c>
      <c r="C450" s="6" t="s">
        <v>661</v>
      </c>
      <c r="D450" s="6"/>
      <c r="E450" s="6" t="s">
        <v>634</v>
      </c>
      <c r="F450" s="8" t="s">
        <v>1781</v>
      </c>
      <c r="G450" s="6" t="s">
        <v>400</v>
      </c>
      <c r="H450" s="6" t="s">
        <v>401</v>
      </c>
      <c r="I450" s="6" t="s">
        <v>1783</v>
      </c>
      <c r="AK450" s="86"/>
      <c r="AL450" s="86"/>
      <c r="AM450" s="21"/>
      <c r="AR450" s="86"/>
      <c r="AS450" s="86"/>
      <c r="AT450" s="21"/>
      <c r="BA450" s="21"/>
    </row>
    <row r="451" spans="1:53" ht="14.2" customHeight="1" x14ac:dyDescent="0.45">
      <c r="A451" s="7" t="s">
        <v>381</v>
      </c>
      <c r="B451" s="5">
        <v>45157</v>
      </c>
      <c r="C451" s="6" t="s">
        <v>661</v>
      </c>
      <c r="D451" s="6"/>
      <c r="E451" s="6" t="s">
        <v>634</v>
      </c>
      <c r="F451" s="8" t="s">
        <v>1781</v>
      </c>
      <c r="G451" s="6" t="s">
        <v>400</v>
      </c>
      <c r="H451" s="6" t="s">
        <v>401</v>
      </c>
      <c r="I451" s="6" t="s">
        <v>1783</v>
      </c>
      <c r="O451" s="98" t="str">
        <f t="shared" ref="O451" si="694">_xlfn.CONCAT(C451&amp;"-"&amp;F451&amp;"-"&amp;I451&amp;"-16S")</f>
        <v>PS138_52-1-ICE-Ice-BS-16S</v>
      </c>
      <c r="R451" s="21" t="s">
        <v>1600</v>
      </c>
      <c r="S451" s="4">
        <v>16</v>
      </c>
      <c r="T451" s="4">
        <f>S451/$AD$2</f>
        <v>3.2</v>
      </c>
      <c r="U451" s="4">
        <f>$AH$2-V451</f>
        <v>6.875</v>
      </c>
      <c r="V451" s="4">
        <f>IF(T451&gt;=1,$AH$2/T451,$AH$2)</f>
        <v>3.125</v>
      </c>
      <c r="X451" s="86" t="s">
        <v>1369</v>
      </c>
      <c r="Y451" s="86">
        <v>5</v>
      </c>
      <c r="Z451" s="21" t="s">
        <v>1600</v>
      </c>
      <c r="AA451" s="4">
        <v>16</v>
      </c>
      <c r="AB451" s="21">
        <f>IF(T451&gt;1,(T451-1)*$AF$2,0)</f>
        <v>11</v>
      </c>
      <c r="AC451" s="4">
        <f t="shared" ref="AC451" si="695">AB451+$AF$2</f>
        <v>16</v>
      </c>
      <c r="AK451" s="86" t="s">
        <v>1369</v>
      </c>
      <c r="AL451" s="86">
        <v>5</v>
      </c>
      <c r="AM451" s="21" t="s">
        <v>1600</v>
      </c>
      <c r="AN451" s="89">
        <v>204</v>
      </c>
      <c r="AO451" s="93">
        <f t="shared" ref="AO451" si="696">(AN451/(660*630))*10^6</f>
        <v>490.62049062049061</v>
      </c>
      <c r="AP451">
        <f t="shared" ref="AP451" si="697">(AO451/$AV$2)</f>
        <v>122.65512265512265</v>
      </c>
      <c r="AR451" s="86" t="s">
        <v>1369</v>
      </c>
      <c r="AS451" s="86">
        <v>5</v>
      </c>
      <c r="AT451" s="21" t="s">
        <v>1600</v>
      </c>
      <c r="AU451" s="95">
        <f t="shared" ref="AU451" si="698">IF(AP451&gt;1,(AP451-1)*$AX$2,0)</f>
        <v>1216.5512265512266</v>
      </c>
      <c r="BA451" s="21" t="s">
        <v>1600</v>
      </c>
    </row>
    <row r="452" spans="1:53" ht="14.2" customHeight="1" x14ac:dyDescent="0.45">
      <c r="A452" s="7" t="s">
        <v>382</v>
      </c>
      <c r="B452" s="5">
        <v>45157</v>
      </c>
      <c r="C452" s="6" t="s">
        <v>661</v>
      </c>
      <c r="D452" s="6"/>
      <c r="E452" s="6" t="s">
        <v>634</v>
      </c>
      <c r="F452" s="8" t="s">
        <v>1781</v>
      </c>
      <c r="G452" s="6" t="s">
        <v>400</v>
      </c>
      <c r="H452" s="6" t="s">
        <v>402</v>
      </c>
      <c r="I452" s="6" t="s">
        <v>1784</v>
      </c>
      <c r="AK452" s="86"/>
      <c r="AL452" s="86"/>
      <c r="AM452" s="21"/>
      <c r="AR452" s="86"/>
      <c r="AS452" s="86"/>
      <c r="AT452" s="21"/>
      <c r="BA452" s="21"/>
    </row>
    <row r="453" spans="1:53" ht="14.2" customHeight="1" x14ac:dyDescent="0.45">
      <c r="A453" s="7" t="s">
        <v>383</v>
      </c>
      <c r="B453" s="5">
        <v>45157</v>
      </c>
      <c r="C453" s="6" t="s">
        <v>661</v>
      </c>
      <c r="D453" s="6"/>
      <c r="E453" s="6" t="s">
        <v>634</v>
      </c>
      <c r="F453" s="8" t="s">
        <v>1781</v>
      </c>
      <c r="G453" s="6" t="s">
        <v>400</v>
      </c>
      <c r="H453" s="6" t="s">
        <v>402</v>
      </c>
      <c r="I453" s="6" t="s">
        <v>1784</v>
      </c>
      <c r="O453" s="98" t="str">
        <f t="shared" ref="O453" si="699">_xlfn.CONCAT(C453&amp;"-"&amp;F453&amp;"-"&amp;I453&amp;"-16S")</f>
        <v>PS138_52-1-ICE-Ice-TS-16S</v>
      </c>
      <c r="R453" s="21" t="s">
        <v>1601</v>
      </c>
      <c r="S453" s="4">
        <v>34</v>
      </c>
      <c r="T453" s="4">
        <f>S453/$AD$2</f>
        <v>6.8</v>
      </c>
      <c r="U453" s="4">
        <f>$AH$2-V453</f>
        <v>8.5294117647058822</v>
      </c>
      <c r="V453" s="4">
        <f>IF(T453&gt;=1,$AH$2/T453,$AH$2)</f>
        <v>1.4705882352941178</v>
      </c>
      <c r="X453" s="86" t="s">
        <v>1370</v>
      </c>
      <c r="Y453" s="86">
        <v>5</v>
      </c>
      <c r="Z453" s="21" t="s">
        <v>1601</v>
      </c>
      <c r="AA453" s="4">
        <v>34</v>
      </c>
      <c r="AB453" s="21">
        <f>IF(T453&gt;1,(T453-1)*$AF$2,0)</f>
        <v>29</v>
      </c>
      <c r="AC453" s="4">
        <f t="shared" ref="AC453" si="700">AB453+$AF$2</f>
        <v>34</v>
      </c>
      <c r="AK453" s="86" t="s">
        <v>1370</v>
      </c>
      <c r="AL453" s="86">
        <v>5</v>
      </c>
      <c r="AM453" s="21" t="s">
        <v>1601</v>
      </c>
      <c r="AN453" s="89">
        <v>91</v>
      </c>
      <c r="AO453" s="93">
        <f t="shared" ref="AO453" si="701">(AN453/(660*630))*10^6</f>
        <v>218.85521885521885</v>
      </c>
      <c r="AP453">
        <f t="shared" ref="AP453" si="702">(AO453/$AV$2)</f>
        <v>54.713804713804713</v>
      </c>
      <c r="AR453" s="86" t="s">
        <v>1370</v>
      </c>
      <c r="AS453" s="86">
        <v>5</v>
      </c>
      <c r="AT453" s="21" t="s">
        <v>1601</v>
      </c>
      <c r="AU453" s="95">
        <f t="shared" ref="AU453" si="703">IF(AP453&gt;1,(AP453-1)*$AX$2,0)</f>
        <v>537.13804713804711</v>
      </c>
      <c r="BA453" s="21" t="s">
        <v>1601</v>
      </c>
    </row>
    <row r="454" spans="1:53" ht="14.2" customHeight="1" x14ac:dyDescent="0.45">
      <c r="A454" s="7" t="s">
        <v>384</v>
      </c>
      <c r="B454" s="5">
        <v>45162</v>
      </c>
      <c r="C454" s="6" t="s">
        <v>661</v>
      </c>
      <c r="D454" s="6"/>
      <c r="E454" s="6" t="s">
        <v>635</v>
      </c>
      <c r="F454" s="8" t="s">
        <v>1781</v>
      </c>
      <c r="G454" s="6" t="s">
        <v>364</v>
      </c>
      <c r="H454" s="6" t="s">
        <v>203</v>
      </c>
      <c r="I454" s="6" t="s">
        <v>1055</v>
      </c>
      <c r="AK454" s="86"/>
      <c r="AL454" s="86"/>
      <c r="AM454" s="21"/>
      <c r="AR454" s="86"/>
      <c r="AS454" s="86"/>
      <c r="AT454" s="21"/>
      <c r="BA454" s="21"/>
    </row>
    <row r="455" spans="1:53" ht="14.2" customHeight="1" x14ac:dyDescent="0.45">
      <c r="A455" s="7" t="s">
        <v>385</v>
      </c>
      <c r="B455" s="5">
        <v>45162</v>
      </c>
      <c r="C455" s="6" t="s">
        <v>660</v>
      </c>
      <c r="D455" s="6"/>
      <c r="E455" s="6" t="s">
        <v>635</v>
      </c>
      <c r="F455" s="8" t="s">
        <v>1781</v>
      </c>
      <c r="G455" s="6" t="s">
        <v>364</v>
      </c>
      <c r="H455" s="6" t="s">
        <v>203</v>
      </c>
      <c r="I455" s="6" t="s">
        <v>1055</v>
      </c>
      <c r="O455" s="98" t="str">
        <f t="shared" ref="O455" si="704">_xlfn.CONCAT(C455&amp;"-"&amp;F455&amp;"-"&amp;I455&amp;"-16S")</f>
        <v>PS138_75-1-ICE-UIW-16S</v>
      </c>
      <c r="R455" s="21" t="s">
        <v>1602</v>
      </c>
      <c r="S455" s="4">
        <v>130</v>
      </c>
      <c r="T455" s="4">
        <f>S455/$AD$2</f>
        <v>26</v>
      </c>
      <c r="U455" s="4">
        <f>$AH$2-V455</f>
        <v>9.615384615384615</v>
      </c>
      <c r="V455" s="4">
        <f>IF(T455&gt;=1,$AH$2/T455,$AH$2)</f>
        <v>0.38461538461538464</v>
      </c>
      <c r="X455" s="86" t="s">
        <v>1138</v>
      </c>
      <c r="Y455" s="86">
        <v>5</v>
      </c>
      <c r="Z455" s="21" t="s">
        <v>1602</v>
      </c>
      <c r="AA455" s="4">
        <v>130</v>
      </c>
      <c r="AB455" s="21">
        <f>IF(T455&gt;1,(T455-1)*$AF$2,0)</f>
        <v>125</v>
      </c>
      <c r="AC455" s="4">
        <f t="shared" ref="AC455" si="705">AB455+$AF$2</f>
        <v>130</v>
      </c>
      <c r="AK455" s="86" t="s">
        <v>1138</v>
      </c>
      <c r="AL455" s="86">
        <v>5</v>
      </c>
      <c r="AM455" s="21" t="s">
        <v>1602</v>
      </c>
      <c r="AN455" s="89">
        <v>63</v>
      </c>
      <c r="AO455" s="93">
        <f t="shared" ref="AO455" si="706">(AN455/(660*630))*10^6</f>
        <v>151.5151515151515</v>
      </c>
      <c r="AP455">
        <f t="shared" ref="AP455" si="707">(AO455/$AV$2)</f>
        <v>37.878787878787875</v>
      </c>
      <c r="AR455" s="86" t="s">
        <v>1138</v>
      </c>
      <c r="AS455" s="86">
        <v>5</v>
      </c>
      <c r="AT455" s="21" t="s">
        <v>1602</v>
      </c>
      <c r="AU455" s="95">
        <f t="shared" ref="AU455" si="708">IF(AP455&gt;1,(AP455-1)*$AX$2,0)</f>
        <v>368.78787878787875</v>
      </c>
      <c r="BA455" s="21" t="s">
        <v>1602</v>
      </c>
    </row>
    <row r="456" spans="1:53" ht="14.2" customHeight="1" x14ac:dyDescent="0.45">
      <c r="A456" s="7" t="s">
        <v>386</v>
      </c>
      <c r="B456" s="5">
        <v>45162</v>
      </c>
      <c r="C456" s="6" t="s">
        <v>660</v>
      </c>
      <c r="D456" s="6"/>
      <c r="E456" s="6" t="s">
        <v>635</v>
      </c>
      <c r="F456" s="8" t="s">
        <v>1781</v>
      </c>
      <c r="G456" s="6" t="s">
        <v>400</v>
      </c>
      <c r="H456" s="6" t="s">
        <v>401</v>
      </c>
      <c r="I456" s="6" t="s">
        <v>1783</v>
      </c>
      <c r="AK456" s="86"/>
      <c r="AL456" s="86"/>
      <c r="AM456" s="21"/>
      <c r="AR456" s="86"/>
      <c r="AS456" s="86"/>
      <c r="AT456" s="21"/>
      <c r="BA456" s="21"/>
    </row>
    <row r="457" spans="1:53" ht="14.2" customHeight="1" x14ac:dyDescent="0.45">
      <c r="A457" s="7" t="s">
        <v>387</v>
      </c>
      <c r="B457" s="5">
        <v>45162</v>
      </c>
      <c r="C457" s="6" t="s">
        <v>660</v>
      </c>
      <c r="D457" s="6"/>
      <c r="E457" s="6" t="s">
        <v>635</v>
      </c>
      <c r="F457" s="8" t="s">
        <v>1781</v>
      </c>
      <c r="G457" s="6" t="s">
        <v>400</v>
      </c>
      <c r="H457" s="6" t="s">
        <v>401</v>
      </c>
      <c r="I457" s="6" t="s">
        <v>1783</v>
      </c>
      <c r="O457" s="98" t="str">
        <f t="shared" ref="O457" si="709">_xlfn.CONCAT(C457&amp;"-"&amp;F457&amp;"-"&amp;I457&amp;"-16S")</f>
        <v>PS138_75-1-ICE-Ice-BS-16S</v>
      </c>
      <c r="R457" s="21" t="s">
        <v>1603</v>
      </c>
      <c r="S457" s="4">
        <v>100</v>
      </c>
      <c r="T457" s="4">
        <f>S457/$AD$2</f>
        <v>20</v>
      </c>
      <c r="U457" s="4">
        <f>$AH$2-V457</f>
        <v>9.5</v>
      </c>
      <c r="V457" s="4">
        <f>IF(T457&gt;=1,$AH$2/T457,$AH$2)</f>
        <v>0.5</v>
      </c>
      <c r="X457" s="86" t="s">
        <v>1371</v>
      </c>
      <c r="Y457" s="86">
        <v>5</v>
      </c>
      <c r="Z457" s="21" t="s">
        <v>1603</v>
      </c>
      <c r="AA457" s="4">
        <v>100</v>
      </c>
      <c r="AB457" s="21">
        <f>IF(T457&gt;1,(T457-1)*$AF$2,0)</f>
        <v>95</v>
      </c>
      <c r="AC457" s="4">
        <f t="shared" ref="AC457" si="710">AB457+$AF$2</f>
        <v>100</v>
      </c>
      <c r="AK457" s="86" t="s">
        <v>1371</v>
      </c>
      <c r="AL457" s="86">
        <v>5</v>
      </c>
      <c r="AM457" s="21" t="s">
        <v>1603</v>
      </c>
      <c r="AN457" s="89">
        <v>17</v>
      </c>
      <c r="AO457" s="93">
        <f t="shared" ref="AO457" si="711">(AN457/(660*630))*10^6</f>
        <v>40.88504088504088</v>
      </c>
      <c r="AP457">
        <f t="shared" ref="AP457" si="712">(AO457/$AV$2)</f>
        <v>10.22126022126022</v>
      </c>
      <c r="AR457" s="86" t="s">
        <v>1371</v>
      </c>
      <c r="AS457" s="86">
        <v>5</v>
      </c>
      <c r="AT457" s="21" t="s">
        <v>1603</v>
      </c>
      <c r="AU457" s="95">
        <f t="shared" ref="AU457" si="713">IF(AP457&gt;1,(AP457-1)*$AX$2,0)</f>
        <v>92.212602212602206</v>
      </c>
      <c r="BA457" s="21" t="s">
        <v>1603</v>
      </c>
    </row>
    <row r="458" spans="1:53" ht="14.2" customHeight="1" x14ac:dyDescent="0.45">
      <c r="A458" s="7" t="s">
        <v>388</v>
      </c>
      <c r="B458" s="5">
        <v>45162</v>
      </c>
      <c r="C458" s="6" t="s">
        <v>660</v>
      </c>
      <c r="D458" s="6"/>
      <c r="E458" s="6" t="s">
        <v>635</v>
      </c>
      <c r="F458" s="8" t="s">
        <v>1781</v>
      </c>
      <c r="G458" s="6" t="s">
        <v>400</v>
      </c>
      <c r="H458" s="6" t="s">
        <v>402</v>
      </c>
      <c r="I458" s="6" t="s">
        <v>1784</v>
      </c>
      <c r="AK458" s="86"/>
      <c r="AL458" s="86"/>
      <c r="AM458" s="21"/>
      <c r="AR458" s="86"/>
      <c r="AS458" s="86"/>
      <c r="AT458" s="21"/>
      <c r="BA458" s="21"/>
    </row>
    <row r="459" spans="1:53" ht="14.2" customHeight="1" x14ac:dyDescent="0.45">
      <c r="A459" s="7" t="s">
        <v>389</v>
      </c>
      <c r="B459" s="5">
        <v>45162</v>
      </c>
      <c r="C459" s="6" t="s">
        <v>660</v>
      </c>
      <c r="D459" s="6"/>
      <c r="E459" s="6" t="s">
        <v>635</v>
      </c>
      <c r="F459" s="8" t="s">
        <v>1781</v>
      </c>
      <c r="G459" s="6" t="s">
        <v>400</v>
      </c>
      <c r="H459" s="6" t="s">
        <v>402</v>
      </c>
      <c r="I459" s="6" t="s">
        <v>1784</v>
      </c>
      <c r="O459" s="98" t="str">
        <f t="shared" ref="O459" si="714">_xlfn.CONCAT(C459&amp;"-"&amp;F459&amp;"-"&amp;I459&amp;"-16S")</f>
        <v>PS138_75-1-ICE-Ice-TS-16S</v>
      </c>
      <c r="R459" s="21" t="s">
        <v>1604</v>
      </c>
      <c r="S459" s="4">
        <v>158</v>
      </c>
      <c r="T459" s="4">
        <f>S459/$AD$2</f>
        <v>31.6</v>
      </c>
      <c r="U459" s="4">
        <f>$AH$2-V459</f>
        <v>9.6835443037974684</v>
      </c>
      <c r="V459" s="4">
        <f>IF(T459&gt;=1,$AH$2/T459,$AH$2)</f>
        <v>0.31645569620253161</v>
      </c>
      <c r="X459" s="86" t="s">
        <v>1372</v>
      </c>
      <c r="Y459" s="86">
        <v>5</v>
      </c>
      <c r="Z459" s="21" t="s">
        <v>1604</v>
      </c>
      <c r="AA459" s="4">
        <v>158</v>
      </c>
      <c r="AB459" s="21">
        <f>IF(T459&gt;1,(T459-1)*$AF$2,0)</f>
        <v>153</v>
      </c>
      <c r="AC459" s="4">
        <f t="shared" ref="AC459" si="715">AB459+$AF$2</f>
        <v>158</v>
      </c>
      <c r="AK459" s="86" t="s">
        <v>1372</v>
      </c>
      <c r="AL459" s="86">
        <v>5</v>
      </c>
      <c r="AM459" s="21" t="s">
        <v>1604</v>
      </c>
      <c r="AN459" s="89">
        <v>77</v>
      </c>
      <c r="AO459" s="93">
        <f t="shared" ref="AO459" si="716">(AN459/(660*630))*10^6</f>
        <v>185.18518518518516</v>
      </c>
      <c r="AP459">
        <f t="shared" ref="AP459" si="717">(AO459/$AV$2)</f>
        <v>46.296296296296291</v>
      </c>
      <c r="AR459" s="86" t="s">
        <v>1372</v>
      </c>
      <c r="AS459" s="86">
        <v>5</v>
      </c>
      <c r="AT459" s="21" t="s">
        <v>1604</v>
      </c>
      <c r="AU459" s="95">
        <f t="shared" ref="AU459" si="718">IF(AP459&gt;1,(AP459-1)*$AX$2,0)</f>
        <v>452.96296296296293</v>
      </c>
      <c r="BA459" s="21" t="s">
        <v>1604</v>
      </c>
    </row>
    <row r="460" spans="1:53" ht="14.2" customHeight="1" x14ac:dyDescent="0.45">
      <c r="A460" s="7" t="s">
        <v>390</v>
      </c>
      <c r="B460" s="5">
        <v>45166</v>
      </c>
      <c r="C460" s="6" t="s">
        <v>659</v>
      </c>
      <c r="D460" s="6"/>
      <c r="E460" s="6" t="s">
        <v>644</v>
      </c>
      <c r="F460" s="8" t="s">
        <v>1781</v>
      </c>
      <c r="G460" s="6" t="s">
        <v>364</v>
      </c>
      <c r="H460" s="6" t="s">
        <v>203</v>
      </c>
      <c r="I460" s="6" t="s">
        <v>1055</v>
      </c>
      <c r="AK460" s="86"/>
      <c r="AL460" s="86"/>
      <c r="AM460" s="21"/>
      <c r="AR460" s="86"/>
      <c r="AS460" s="86"/>
      <c r="AT460" s="21"/>
      <c r="BA460" s="21"/>
    </row>
    <row r="461" spans="1:53" ht="14.2" customHeight="1" x14ac:dyDescent="0.45">
      <c r="A461" s="7" t="s">
        <v>391</v>
      </c>
      <c r="B461" s="5">
        <v>45166</v>
      </c>
      <c r="C461" s="6" t="s">
        <v>659</v>
      </c>
      <c r="D461" s="6"/>
      <c r="E461" s="6" t="s">
        <v>644</v>
      </c>
      <c r="F461" s="8" t="s">
        <v>1781</v>
      </c>
      <c r="G461" s="6" t="s">
        <v>364</v>
      </c>
      <c r="H461" s="6" t="s">
        <v>203</v>
      </c>
      <c r="I461" s="6" t="s">
        <v>1055</v>
      </c>
      <c r="O461" s="98" t="str">
        <f t="shared" ref="O461" si="719">_xlfn.CONCAT(C461&amp;"-"&amp;F461&amp;"-"&amp;I461&amp;"-16S")</f>
        <v>PS138_101-1-ICE-UIW-16S</v>
      </c>
      <c r="R461" s="21" t="s">
        <v>1605</v>
      </c>
      <c r="S461" s="4">
        <v>404</v>
      </c>
      <c r="T461" s="4">
        <f>S461/$AD$2</f>
        <v>80.8</v>
      </c>
      <c r="U461" s="4">
        <f>$AH$2-V461</f>
        <v>9.8762376237623766</v>
      </c>
      <c r="V461" s="4">
        <f>IF(T461&gt;=1,$AH$2/T461,$AH$2)</f>
        <v>0.12376237623762376</v>
      </c>
      <c r="X461" s="86" t="s">
        <v>1373</v>
      </c>
      <c r="Y461" s="86">
        <v>5</v>
      </c>
      <c r="Z461" s="21" t="s">
        <v>1605</v>
      </c>
      <c r="AA461" s="4">
        <v>404</v>
      </c>
      <c r="AB461" s="21">
        <f>IF(T461&gt;1,(T461-1)*$AF$2,0)</f>
        <v>399</v>
      </c>
      <c r="AC461" s="4">
        <f t="shared" ref="AC461" si="720">AB461+$AF$2</f>
        <v>404</v>
      </c>
      <c r="AK461" s="86" t="s">
        <v>1373</v>
      </c>
      <c r="AL461" s="86">
        <v>5</v>
      </c>
      <c r="AM461" s="21" t="s">
        <v>1605</v>
      </c>
      <c r="AN461" s="89">
        <v>10</v>
      </c>
      <c r="AO461" s="93">
        <f t="shared" ref="AO461" si="721">(AN461/(660*630))*10^6</f>
        <v>24.050024050024049</v>
      </c>
      <c r="AP461">
        <f t="shared" ref="AP461" si="722">(AO461/$AV$2)</f>
        <v>6.0125060125060124</v>
      </c>
      <c r="AR461" s="86" t="s">
        <v>1373</v>
      </c>
      <c r="AS461" s="86">
        <v>5</v>
      </c>
      <c r="AT461" s="21" t="s">
        <v>1605</v>
      </c>
      <c r="AU461" s="95">
        <f t="shared" ref="AU461" si="723">IF(AP461&gt;1,(AP461-1)*$AX$2,0)</f>
        <v>50.125060125060124</v>
      </c>
      <c r="BA461" s="21" t="s">
        <v>1605</v>
      </c>
    </row>
    <row r="462" spans="1:53" ht="14.2" customHeight="1" x14ac:dyDescent="0.45">
      <c r="A462" s="7" t="s">
        <v>392</v>
      </c>
      <c r="B462" s="5">
        <v>45166</v>
      </c>
      <c r="C462" s="6" t="s">
        <v>659</v>
      </c>
      <c r="D462" s="6"/>
      <c r="E462" s="6" t="s">
        <v>644</v>
      </c>
      <c r="F462" s="8" t="s">
        <v>1781</v>
      </c>
      <c r="G462" s="6" t="s">
        <v>400</v>
      </c>
      <c r="H462" s="6" t="s">
        <v>401</v>
      </c>
      <c r="I462" s="6" t="s">
        <v>1783</v>
      </c>
      <c r="AK462" s="86"/>
      <c r="AL462" s="86"/>
      <c r="AM462" s="21"/>
      <c r="AR462" s="86"/>
      <c r="AS462" s="86"/>
      <c r="AT462" s="21"/>
      <c r="BA462" s="21"/>
    </row>
    <row r="463" spans="1:53" ht="14.2" customHeight="1" x14ac:dyDescent="0.5">
      <c r="A463" s="7" t="s">
        <v>393</v>
      </c>
      <c r="B463" s="5">
        <v>45166</v>
      </c>
      <c r="C463" s="6" t="s">
        <v>659</v>
      </c>
      <c r="D463" s="6"/>
      <c r="E463" s="6" t="s">
        <v>644</v>
      </c>
      <c r="F463" s="8" t="s">
        <v>1781</v>
      </c>
      <c r="G463" s="6" t="s">
        <v>400</v>
      </c>
      <c r="H463" s="6" t="s">
        <v>401</v>
      </c>
      <c r="I463" s="6" t="s">
        <v>1783</v>
      </c>
      <c r="O463" s="98" t="str">
        <f t="shared" ref="O463" si="724">_xlfn.CONCAT(C463&amp;"-"&amp;F463&amp;"-"&amp;I463&amp;"-16S")</f>
        <v>PS138_101-1-ICE-Ice-BS-16S</v>
      </c>
      <c r="R463" s="21" t="s">
        <v>1606</v>
      </c>
      <c r="S463" s="4">
        <v>54</v>
      </c>
      <c r="T463" s="4">
        <f>S463/$AD$2</f>
        <v>10.8</v>
      </c>
      <c r="U463" s="4">
        <f>$AH$2-V463</f>
        <v>9.0740740740740744</v>
      </c>
      <c r="V463" s="4">
        <f>IF(T463&gt;=1,$AH$2/T463,$AH$2)</f>
        <v>0.92592592592592582</v>
      </c>
      <c r="X463" s="87" t="s">
        <v>1367</v>
      </c>
      <c r="Y463" s="86">
        <v>6</v>
      </c>
      <c r="Z463" s="21" t="s">
        <v>1606</v>
      </c>
      <c r="AA463" s="4">
        <v>54</v>
      </c>
      <c r="AB463" s="21">
        <f>IF(T463&gt;1,(T463-1)*$AF$2,0)</f>
        <v>49</v>
      </c>
      <c r="AC463" s="4">
        <f t="shared" ref="AC463" si="725">AB463+$AF$2</f>
        <v>54</v>
      </c>
      <c r="AK463" s="87" t="s">
        <v>1367</v>
      </c>
      <c r="AL463" s="86">
        <v>6</v>
      </c>
      <c r="AM463" s="21" t="s">
        <v>1606</v>
      </c>
      <c r="AN463" s="89">
        <v>63</v>
      </c>
      <c r="AO463" s="93">
        <f t="shared" ref="AO463" si="726">(AN463/(660*630))*10^6</f>
        <v>151.5151515151515</v>
      </c>
      <c r="AP463">
        <f t="shared" ref="AP463" si="727">(AO463/$AV$2)</f>
        <v>37.878787878787875</v>
      </c>
      <c r="AR463" s="87" t="s">
        <v>1367</v>
      </c>
      <c r="AS463" s="86">
        <v>6</v>
      </c>
      <c r="AT463" s="21" t="s">
        <v>1606</v>
      </c>
      <c r="AU463" s="95">
        <f t="shared" ref="AU463" si="728">IF(AP463&gt;1,(AP463-1)*$AX$2,0)</f>
        <v>368.78787878787875</v>
      </c>
      <c r="BA463" s="21" t="s">
        <v>1606</v>
      </c>
    </row>
    <row r="464" spans="1:53" ht="14.2" customHeight="1" x14ac:dyDescent="0.45">
      <c r="A464" s="7" t="s">
        <v>394</v>
      </c>
      <c r="B464" s="5">
        <v>45166</v>
      </c>
      <c r="C464" s="6" t="s">
        <v>659</v>
      </c>
      <c r="D464" s="6"/>
      <c r="E464" s="6" t="s">
        <v>644</v>
      </c>
      <c r="F464" s="8" t="s">
        <v>1781</v>
      </c>
      <c r="G464" s="6" t="s">
        <v>400</v>
      </c>
      <c r="H464" s="6" t="s">
        <v>402</v>
      </c>
      <c r="I464" s="6" t="s">
        <v>1784</v>
      </c>
      <c r="AK464" s="86"/>
      <c r="AL464" s="86"/>
      <c r="AM464" s="21"/>
      <c r="AR464" s="86"/>
      <c r="AS464" s="86"/>
      <c r="AT464" s="21"/>
      <c r="BA464" s="21"/>
    </row>
    <row r="465" spans="1:53" ht="14.2" customHeight="1" x14ac:dyDescent="0.45">
      <c r="A465" s="7" t="s">
        <v>395</v>
      </c>
      <c r="B465" s="5">
        <v>45166</v>
      </c>
      <c r="C465" s="6" t="s">
        <v>659</v>
      </c>
      <c r="D465" s="6"/>
      <c r="E465" s="6" t="s">
        <v>644</v>
      </c>
      <c r="F465" s="8" t="s">
        <v>1781</v>
      </c>
      <c r="G465" s="6" t="s">
        <v>400</v>
      </c>
      <c r="H465" s="6" t="s">
        <v>402</v>
      </c>
      <c r="I465" s="6" t="s">
        <v>1784</v>
      </c>
      <c r="O465" s="98" t="str">
        <f t="shared" ref="O465" si="729">_xlfn.CONCAT(C465&amp;"-"&amp;F465&amp;"-"&amp;I465&amp;"-16S")</f>
        <v>PS138_101-1-ICE-Ice-TS-16S</v>
      </c>
      <c r="R465" s="21" t="s">
        <v>1607</v>
      </c>
      <c r="S465" s="4">
        <v>114</v>
      </c>
      <c r="T465" s="4">
        <f>S465/$AD$2</f>
        <v>22.8</v>
      </c>
      <c r="U465" s="4">
        <f>$AH$2-V465</f>
        <v>9.5614035087719298</v>
      </c>
      <c r="V465" s="4">
        <f>IF(T465&gt;=1,$AH$2/T465,$AH$2)</f>
        <v>0.43859649122807015</v>
      </c>
      <c r="X465" s="86" t="s">
        <v>1368</v>
      </c>
      <c r="Y465" s="86">
        <v>6</v>
      </c>
      <c r="Z465" s="21" t="s">
        <v>1607</v>
      </c>
      <c r="AA465" s="4">
        <v>114</v>
      </c>
      <c r="AB465" s="21">
        <f>IF(T465&gt;1,(T465-1)*$AF$2,0)</f>
        <v>109</v>
      </c>
      <c r="AC465" s="4">
        <f t="shared" ref="AC465" si="730">AB465+$AF$2</f>
        <v>114</v>
      </c>
      <c r="AK465" s="86" t="s">
        <v>1368</v>
      </c>
      <c r="AL465" s="86">
        <v>6</v>
      </c>
      <c r="AM465" s="21" t="s">
        <v>1607</v>
      </c>
      <c r="AN465" s="89">
        <v>90</v>
      </c>
      <c r="AO465" s="93">
        <f t="shared" ref="AO465" si="731">(AN465/(660*630))*10^6</f>
        <v>216.45021645021646</v>
      </c>
      <c r="AP465">
        <f t="shared" ref="AP465" si="732">(AO465/$AV$2)</f>
        <v>54.112554112554115</v>
      </c>
      <c r="AR465" s="86" t="s">
        <v>1368</v>
      </c>
      <c r="AS465" s="86">
        <v>6</v>
      </c>
      <c r="AT465" s="21" t="s">
        <v>1607</v>
      </c>
      <c r="AU465" s="95">
        <f t="shared" ref="AU465" si="733">IF(AP465&gt;1,(AP465-1)*$AX$2,0)</f>
        <v>531.12554112554119</v>
      </c>
      <c r="BA465" s="21" t="s">
        <v>1607</v>
      </c>
    </row>
    <row r="466" spans="1:53" ht="14.2" customHeight="1" x14ac:dyDescent="0.45">
      <c r="A466" s="7" t="s">
        <v>396</v>
      </c>
      <c r="B466" s="5">
        <v>45172</v>
      </c>
      <c r="C466" s="6" t="s">
        <v>658</v>
      </c>
      <c r="D466" s="6"/>
      <c r="E466" s="6" t="s">
        <v>654</v>
      </c>
      <c r="F466" s="8" t="s">
        <v>1781</v>
      </c>
      <c r="G466" s="6" t="s">
        <v>364</v>
      </c>
      <c r="H466" s="6" t="s">
        <v>203</v>
      </c>
      <c r="I466" s="6" t="s">
        <v>1055</v>
      </c>
      <c r="AK466" s="86"/>
      <c r="AL466" s="86"/>
      <c r="AM466" s="21"/>
      <c r="AR466" s="86"/>
      <c r="AS466" s="86"/>
      <c r="AT466" s="21"/>
      <c r="BA466" s="21"/>
    </row>
    <row r="467" spans="1:53" ht="14.2" customHeight="1" x14ac:dyDescent="0.45">
      <c r="A467" s="7" t="s">
        <v>397</v>
      </c>
      <c r="B467" s="5">
        <v>45172</v>
      </c>
      <c r="C467" s="6" t="s">
        <v>658</v>
      </c>
      <c r="D467" s="6"/>
      <c r="E467" s="6" t="s">
        <v>654</v>
      </c>
      <c r="F467" s="8" t="s">
        <v>1781</v>
      </c>
      <c r="G467" s="6" t="s">
        <v>364</v>
      </c>
      <c r="H467" s="6" t="s">
        <v>203</v>
      </c>
      <c r="I467" s="6" t="s">
        <v>1055</v>
      </c>
      <c r="O467" s="98" t="str">
        <f t="shared" ref="O467" si="734">_xlfn.CONCAT(C467&amp;"-"&amp;F467&amp;"-"&amp;I467&amp;"-16S")</f>
        <v>PS138_129-1-ICE-UIW-16S</v>
      </c>
      <c r="R467" s="21" t="s">
        <v>1608</v>
      </c>
      <c r="S467" s="4">
        <v>200</v>
      </c>
      <c r="T467" s="4">
        <f>S467/$AD$2</f>
        <v>40</v>
      </c>
      <c r="U467" s="4">
        <f>$AH$2-V467</f>
        <v>9.75</v>
      </c>
      <c r="V467" s="4">
        <f>IF(T467&gt;=1,$AH$2/T467,$AH$2)</f>
        <v>0.25</v>
      </c>
      <c r="X467" s="86" t="s">
        <v>1369</v>
      </c>
      <c r="Y467" s="86">
        <v>6</v>
      </c>
      <c r="Z467" s="21" t="s">
        <v>1608</v>
      </c>
      <c r="AA467" s="4">
        <v>200</v>
      </c>
      <c r="AB467" s="21">
        <f>IF(T467&gt;1,(T467-1)*$AF$2,0)</f>
        <v>195</v>
      </c>
      <c r="AC467" s="4">
        <f t="shared" ref="AC467" si="735">AB467+$AF$2</f>
        <v>200</v>
      </c>
      <c r="AK467" s="86" t="s">
        <v>1369</v>
      </c>
      <c r="AL467" s="86">
        <v>6</v>
      </c>
      <c r="AM467" s="21" t="s">
        <v>1608</v>
      </c>
      <c r="AN467" s="89">
        <v>51</v>
      </c>
      <c r="AO467" s="93">
        <f t="shared" ref="AO467" si="736">(AN467/(660*630))*10^6</f>
        <v>122.65512265512265</v>
      </c>
      <c r="AP467">
        <f t="shared" ref="AP467" si="737">(AO467/$AV$2)</f>
        <v>30.663780663780663</v>
      </c>
      <c r="AR467" s="86" t="s">
        <v>1369</v>
      </c>
      <c r="AS467" s="86">
        <v>6</v>
      </c>
      <c r="AT467" s="21" t="s">
        <v>1608</v>
      </c>
      <c r="AU467" s="95">
        <f t="shared" ref="AU467" si="738">IF(AP467&gt;1,(AP467-1)*$AX$2,0)</f>
        <v>296.63780663780665</v>
      </c>
      <c r="BA467" s="21" t="s">
        <v>1608</v>
      </c>
    </row>
    <row r="468" spans="1:53" ht="14.2" customHeight="1" x14ac:dyDescent="0.45">
      <c r="A468" s="7" t="s">
        <v>398</v>
      </c>
      <c r="B468" s="5">
        <v>45172</v>
      </c>
      <c r="C468" s="6" t="s">
        <v>658</v>
      </c>
      <c r="D468" s="6"/>
      <c r="E468" s="6" t="s">
        <v>654</v>
      </c>
      <c r="F468" s="8" t="s">
        <v>1781</v>
      </c>
      <c r="G468" s="6" t="s">
        <v>400</v>
      </c>
      <c r="H468" s="6" t="s">
        <v>401</v>
      </c>
      <c r="I468" s="6" t="s">
        <v>1783</v>
      </c>
      <c r="AK468" s="86"/>
      <c r="AL468" s="86"/>
      <c r="AM468" s="21"/>
      <c r="AR468" s="86"/>
      <c r="AS468" s="86"/>
      <c r="AT468" s="21"/>
      <c r="BA468" s="21"/>
    </row>
    <row r="469" spans="1:53" ht="14.2" customHeight="1" x14ac:dyDescent="0.45">
      <c r="A469" s="7" t="s">
        <v>399</v>
      </c>
      <c r="B469" s="5">
        <v>45172</v>
      </c>
      <c r="C469" s="6" t="s">
        <v>658</v>
      </c>
      <c r="D469" s="6"/>
      <c r="E469" s="6" t="s">
        <v>654</v>
      </c>
      <c r="F469" s="8" t="s">
        <v>1781</v>
      </c>
      <c r="G469" s="6" t="s">
        <v>400</v>
      </c>
      <c r="H469" s="6" t="s">
        <v>401</v>
      </c>
      <c r="I469" s="6" t="s">
        <v>1783</v>
      </c>
      <c r="O469" s="98" t="str">
        <f t="shared" ref="O469" si="739">_xlfn.CONCAT(C469&amp;"-"&amp;F469&amp;"-"&amp;I469&amp;"-16S")</f>
        <v>PS138_129-1-ICE-Ice-BS-16S</v>
      </c>
      <c r="R469" s="21" t="s">
        <v>1609</v>
      </c>
      <c r="S469" s="4">
        <v>138</v>
      </c>
      <c r="T469" s="4">
        <f>S469/$AD$2</f>
        <v>27.6</v>
      </c>
      <c r="U469" s="4">
        <f>$AH$2-V469</f>
        <v>9.6376811594202891</v>
      </c>
      <c r="V469" s="4">
        <f>IF(T469&gt;=1,$AH$2/T469,$AH$2)</f>
        <v>0.36231884057971014</v>
      </c>
      <c r="X469" s="86" t="s">
        <v>1370</v>
      </c>
      <c r="Y469" s="86">
        <v>6</v>
      </c>
      <c r="Z469" s="21" t="s">
        <v>1609</v>
      </c>
      <c r="AA469" s="4">
        <v>138</v>
      </c>
      <c r="AB469" s="21">
        <f>IF(T469&gt;1,(T469-1)*$AF$2,0)</f>
        <v>133</v>
      </c>
      <c r="AC469" s="4">
        <f t="shared" ref="AC469" si="740">AB469+$AF$2</f>
        <v>138</v>
      </c>
      <c r="AK469" s="86" t="s">
        <v>1370</v>
      </c>
      <c r="AL469" s="86">
        <v>6</v>
      </c>
      <c r="AM469" s="21" t="s">
        <v>1609</v>
      </c>
      <c r="AN469" s="89">
        <v>57</v>
      </c>
      <c r="AO469" s="93">
        <f t="shared" ref="AO469" si="741">(AN469/(660*630))*10^6</f>
        <v>137.08513708513709</v>
      </c>
      <c r="AP469">
        <f t="shared" ref="AP469" si="742">(AO469/$AV$2)</f>
        <v>34.271284271284273</v>
      </c>
      <c r="AR469" s="86" t="s">
        <v>1370</v>
      </c>
      <c r="AS469" s="86">
        <v>6</v>
      </c>
      <c r="AT469" s="21" t="s">
        <v>1609</v>
      </c>
      <c r="AU469" s="95">
        <f t="shared" ref="AU469" si="743">IF(AP469&gt;1,(AP469-1)*$AX$2,0)</f>
        <v>332.71284271284276</v>
      </c>
      <c r="BA469" s="21" t="s">
        <v>1609</v>
      </c>
    </row>
    <row r="470" spans="1:53" ht="14.2" customHeight="1" x14ac:dyDescent="0.45">
      <c r="A470" s="7" t="s">
        <v>681</v>
      </c>
      <c r="B470" s="5">
        <v>45172</v>
      </c>
      <c r="C470" s="6" t="s">
        <v>658</v>
      </c>
      <c r="D470" s="6"/>
      <c r="E470" s="6" t="s">
        <v>654</v>
      </c>
      <c r="F470" s="8" t="s">
        <v>1781</v>
      </c>
      <c r="G470" s="6" t="s">
        <v>400</v>
      </c>
      <c r="H470" s="6" t="s">
        <v>402</v>
      </c>
      <c r="I470" s="6" t="s">
        <v>1784</v>
      </c>
      <c r="AK470" s="86"/>
      <c r="AL470" s="86"/>
      <c r="AM470" s="21"/>
      <c r="AR470" s="86"/>
      <c r="AS470" s="86"/>
      <c r="AT470" s="21"/>
      <c r="BA470" s="21"/>
    </row>
    <row r="471" spans="1:53" ht="14.2" customHeight="1" x14ac:dyDescent="0.45">
      <c r="A471" s="7" t="s">
        <v>682</v>
      </c>
      <c r="B471" s="5">
        <v>45172</v>
      </c>
      <c r="C471" s="6" t="s">
        <v>658</v>
      </c>
      <c r="D471" s="6"/>
      <c r="E471" s="6" t="s">
        <v>654</v>
      </c>
      <c r="F471" s="8" t="s">
        <v>1781</v>
      </c>
      <c r="G471" s="6" t="s">
        <v>400</v>
      </c>
      <c r="H471" s="6" t="s">
        <v>402</v>
      </c>
      <c r="I471" s="6" t="s">
        <v>1784</v>
      </c>
      <c r="O471" s="98" t="str">
        <f t="shared" ref="O471" si="744">_xlfn.CONCAT(C471&amp;"-"&amp;F471&amp;"-"&amp;I471&amp;"-16S")</f>
        <v>PS138_129-1-ICE-Ice-TS-16S</v>
      </c>
      <c r="R471" s="21" t="s">
        <v>1610</v>
      </c>
      <c r="S471" s="4">
        <v>158</v>
      </c>
      <c r="T471" s="4">
        <f>S471/$AD$2</f>
        <v>31.6</v>
      </c>
      <c r="U471" s="4">
        <f>$AH$2-V471</f>
        <v>9.6835443037974684</v>
      </c>
      <c r="V471" s="4">
        <f>IF(T471&gt;=1,$AH$2/T471,$AH$2)</f>
        <v>0.31645569620253161</v>
      </c>
      <c r="X471" s="86" t="s">
        <v>1138</v>
      </c>
      <c r="Y471" s="86">
        <v>6</v>
      </c>
      <c r="Z471" s="21" t="s">
        <v>1610</v>
      </c>
      <c r="AA471" s="4">
        <v>158</v>
      </c>
      <c r="AB471" s="21">
        <f>IF(T471&gt;1,(T471-1)*$AF$2,0)</f>
        <v>153</v>
      </c>
      <c r="AC471" s="4">
        <f t="shared" ref="AC471" si="745">AB471+$AF$2</f>
        <v>158</v>
      </c>
      <c r="AK471" s="86" t="s">
        <v>1138</v>
      </c>
      <c r="AL471" s="86">
        <v>6</v>
      </c>
      <c r="AM471" s="21" t="s">
        <v>1610</v>
      </c>
      <c r="AN471" s="89">
        <v>15</v>
      </c>
      <c r="AO471" s="93">
        <f t="shared" ref="AO471" si="746">(AN471/(660*630))*10^6</f>
        <v>36.075036075036074</v>
      </c>
      <c r="AP471">
        <f t="shared" ref="AP471" si="747">(AO471/$AV$2)</f>
        <v>9.0187590187590185</v>
      </c>
      <c r="AR471" s="86" t="s">
        <v>1138</v>
      </c>
      <c r="AS471" s="86">
        <v>6</v>
      </c>
      <c r="AT471" s="21" t="s">
        <v>1610</v>
      </c>
      <c r="AU471" s="95">
        <f t="shared" ref="AU471" si="748">IF(AP471&gt;1,(AP471-1)*$AX$2,0)</f>
        <v>80.187590187590189</v>
      </c>
      <c r="BA471" s="21" t="s">
        <v>1610</v>
      </c>
    </row>
    <row r="472" spans="1:53" ht="14.2" customHeight="1" x14ac:dyDescent="0.45">
      <c r="A472" s="7" t="s">
        <v>683</v>
      </c>
      <c r="B472" s="5">
        <v>45177</v>
      </c>
      <c r="C472" s="6" t="s">
        <v>804</v>
      </c>
      <c r="D472" s="6"/>
      <c r="E472" s="6" t="s">
        <v>667</v>
      </c>
      <c r="F472" s="8" t="s">
        <v>1781</v>
      </c>
      <c r="G472" s="6" t="s">
        <v>11</v>
      </c>
      <c r="H472" s="6"/>
      <c r="I472" s="6" t="s">
        <v>1782</v>
      </c>
      <c r="AK472" s="86"/>
      <c r="AL472" s="86"/>
      <c r="AM472" s="21"/>
      <c r="AR472" s="86"/>
      <c r="AS472" s="86"/>
      <c r="AT472" s="21"/>
      <c r="BA472" s="21"/>
    </row>
    <row r="473" spans="1:53" ht="14.2" customHeight="1" x14ac:dyDescent="0.45">
      <c r="A473" s="7" t="s">
        <v>684</v>
      </c>
      <c r="B473" s="5">
        <v>45177</v>
      </c>
      <c r="C473" s="6" t="s">
        <v>804</v>
      </c>
      <c r="D473" s="6"/>
      <c r="E473" s="6" t="s">
        <v>667</v>
      </c>
      <c r="F473" s="8" t="s">
        <v>1781</v>
      </c>
      <c r="G473" s="6" t="s">
        <v>11</v>
      </c>
      <c r="H473" s="6"/>
      <c r="I473" s="6" t="s">
        <v>1782</v>
      </c>
      <c r="O473" s="98" t="str">
        <f t="shared" ref="O473" si="749">_xlfn.CONCAT(C473&amp;"-"&amp;F473&amp;"-"&amp;I473&amp;"-16S")</f>
        <v>PS138_152-1-ICE-MP-16S</v>
      </c>
      <c r="R473" s="21" t="s">
        <v>1611</v>
      </c>
      <c r="S473" s="4">
        <v>102</v>
      </c>
      <c r="T473" s="4">
        <f>S473/$AD$2</f>
        <v>20.399999999999999</v>
      </c>
      <c r="U473" s="4">
        <f>$AH$2-V473</f>
        <v>9.5098039215686274</v>
      </c>
      <c r="V473" s="4">
        <f>IF(T473&gt;=1,$AH$2/T473,$AH$2)</f>
        <v>0.49019607843137258</v>
      </c>
      <c r="X473" s="86" t="s">
        <v>1371</v>
      </c>
      <c r="Y473" s="86">
        <v>6</v>
      </c>
      <c r="Z473" s="21" t="s">
        <v>1611</v>
      </c>
      <c r="AA473" s="4">
        <v>102</v>
      </c>
      <c r="AB473" s="21">
        <f>IF(T473&gt;1,(T473-1)*$AF$2,0)</f>
        <v>97</v>
      </c>
      <c r="AC473" s="4">
        <f t="shared" ref="AC473" si="750">AB473+$AF$2</f>
        <v>102</v>
      </c>
      <c r="AK473" s="86" t="s">
        <v>1371</v>
      </c>
      <c r="AL473" s="86">
        <v>6</v>
      </c>
      <c r="AM473" s="21" t="s">
        <v>1611</v>
      </c>
      <c r="AN473" s="89">
        <v>39</v>
      </c>
      <c r="AO473" s="93">
        <f t="shared" ref="AO473" si="751">(AN473/(660*630))*10^6</f>
        <v>93.795093795093791</v>
      </c>
      <c r="AP473">
        <f t="shared" ref="AP473" si="752">(AO473/$AV$2)</f>
        <v>23.448773448773448</v>
      </c>
      <c r="AR473" s="86" t="s">
        <v>1371</v>
      </c>
      <c r="AS473" s="86">
        <v>6</v>
      </c>
      <c r="AT473" s="21" t="s">
        <v>1611</v>
      </c>
      <c r="AU473" s="95">
        <f t="shared" ref="AU473" si="753">IF(AP473&gt;1,(AP473-1)*$AX$2,0)</f>
        <v>224.48773448773449</v>
      </c>
      <c r="BA473" s="21" t="s">
        <v>1611</v>
      </c>
    </row>
    <row r="474" spans="1:53" ht="14.2" customHeight="1" x14ac:dyDescent="0.45">
      <c r="A474" s="7" t="s">
        <v>685</v>
      </c>
      <c r="B474" s="5">
        <v>45177</v>
      </c>
      <c r="C474" s="6" t="s">
        <v>804</v>
      </c>
      <c r="D474" s="6"/>
      <c r="E474" s="6" t="s">
        <v>667</v>
      </c>
      <c r="F474" s="8" t="s">
        <v>1781</v>
      </c>
      <c r="G474" s="6" t="s">
        <v>364</v>
      </c>
      <c r="H474" s="6" t="s">
        <v>203</v>
      </c>
      <c r="I474" s="6" t="s">
        <v>1055</v>
      </c>
      <c r="AK474" s="86"/>
      <c r="AL474" s="86"/>
      <c r="AM474" s="21"/>
      <c r="AR474" s="86"/>
      <c r="AS474" s="86"/>
      <c r="AT474" s="21"/>
      <c r="BA474" s="21"/>
    </row>
    <row r="475" spans="1:53" ht="14.2" customHeight="1" x14ac:dyDescent="0.45">
      <c r="A475" s="7" t="s">
        <v>686</v>
      </c>
      <c r="B475" s="5">
        <v>45177</v>
      </c>
      <c r="C475" s="6" t="s">
        <v>804</v>
      </c>
      <c r="D475" s="6"/>
      <c r="E475" s="6" t="s">
        <v>667</v>
      </c>
      <c r="F475" s="8" t="s">
        <v>1781</v>
      </c>
      <c r="G475" s="6" t="s">
        <v>364</v>
      </c>
      <c r="H475" s="6" t="s">
        <v>203</v>
      </c>
      <c r="I475" s="6" t="s">
        <v>1055</v>
      </c>
      <c r="O475" s="98" t="str">
        <f t="shared" ref="O475" si="754">_xlfn.CONCAT(C475&amp;"-"&amp;F475&amp;"-"&amp;I475&amp;"-16S")</f>
        <v>PS138_152-1-ICE-UIW-16S</v>
      </c>
      <c r="R475" s="21" t="s">
        <v>1612</v>
      </c>
      <c r="S475" s="4">
        <v>130</v>
      </c>
      <c r="T475" s="4">
        <f>S475/$AD$2</f>
        <v>26</v>
      </c>
      <c r="U475" s="4">
        <f>$AH$2-V475</f>
        <v>9.615384615384615</v>
      </c>
      <c r="V475" s="4">
        <f>IF(T475&gt;=1,$AH$2/T475,$AH$2)</f>
        <v>0.38461538461538464</v>
      </c>
      <c r="X475" s="86" t="s">
        <v>1372</v>
      </c>
      <c r="Y475" s="86">
        <v>6</v>
      </c>
      <c r="Z475" s="21" t="s">
        <v>1612</v>
      </c>
      <c r="AA475" s="4">
        <v>130</v>
      </c>
      <c r="AB475" s="21">
        <f>IF(T475&gt;1,(T475-1)*$AF$2,0)</f>
        <v>125</v>
      </c>
      <c r="AC475" s="4">
        <f t="shared" ref="AC475" si="755">AB475+$AF$2</f>
        <v>130</v>
      </c>
      <c r="AK475" s="86" t="s">
        <v>1372</v>
      </c>
      <c r="AL475" s="86">
        <v>6</v>
      </c>
      <c r="AM475" s="21" t="s">
        <v>1612</v>
      </c>
      <c r="AN475" s="89">
        <v>30</v>
      </c>
      <c r="AO475" s="93">
        <f t="shared" ref="AO475" si="756">(AN475/(660*630))*10^6</f>
        <v>72.150072150072148</v>
      </c>
      <c r="AP475">
        <f t="shared" ref="AP475" si="757">(AO475/$AV$2)</f>
        <v>18.037518037518037</v>
      </c>
      <c r="AR475" s="86" t="s">
        <v>1372</v>
      </c>
      <c r="AS475" s="86">
        <v>6</v>
      </c>
      <c r="AT475" s="21" t="s">
        <v>1612</v>
      </c>
      <c r="AU475" s="95">
        <f t="shared" ref="AU475" si="758">IF(AP475&gt;1,(AP475-1)*$AX$2,0)</f>
        <v>170.37518037518038</v>
      </c>
      <c r="BA475" s="21" t="s">
        <v>1612</v>
      </c>
    </row>
    <row r="476" spans="1:53" ht="14.2" customHeight="1" x14ac:dyDescent="0.45">
      <c r="A476" s="7" t="s">
        <v>687</v>
      </c>
      <c r="B476" s="5">
        <v>45177</v>
      </c>
      <c r="C476" s="6" t="s">
        <v>804</v>
      </c>
      <c r="D476" s="6"/>
      <c r="E476" s="6" t="s">
        <v>667</v>
      </c>
      <c r="F476" s="8" t="s">
        <v>1781</v>
      </c>
      <c r="G476" s="6" t="s">
        <v>400</v>
      </c>
      <c r="H476" s="6" t="s">
        <v>401</v>
      </c>
      <c r="I476" s="6" t="s">
        <v>1783</v>
      </c>
      <c r="AK476" s="86"/>
      <c r="AL476" s="86"/>
      <c r="AM476" s="21"/>
      <c r="AR476" s="86"/>
      <c r="AS476" s="86"/>
      <c r="AT476" s="21"/>
      <c r="BA476" s="21"/>
    </row>
    <row r="477" spans="1:53" ht="14.2" customHeight="1" x14ac:dyDescent="0.45">
      <c r="A477" s="7" t="s">
        <v>688</v>
      </c>
      <c r="B477" s="5">
        <v>45177</v>
      </c>
      <c r="C477" s="6" t="s">
        <v>804</v>
      </c>
      <c r="D477" s="6"/>
      <c r="E477" s="6" t="s">
        <v>667</v>
      </c>
      <c r="F477" s="8" t="s">
        <v>1781</v>
      </c>
      <c r="G477" s="6" t="s">
        <v>400</v>
      </c>
      <c r="H477" s="6" t="s">
        <v>401</v>
      </c>
      <c r="I477" s="6" t="s">
        <v>1783</v>
      </c>
      <c r="O477" s="98" t="str">
        <f t="shared" ref="O477" si="759">_xlfn.CONCAT(C477&amp;"-"&amp;F477&amp;"-"&amp;I477&amp;"-16S")</f>
        <v>PS138_152-1-ICE-Ice-BS-16S</v>
      </c>
      <c r="R477" s="21" t="s">
        <v>1613</v>
      </c>
      <c r="S477" s="4">
        <v>22</v>
      </c>
      <c r="T477" s="4">
        <f>S477/$AD$2</f>
        <v>4.4000000000000004</v>
      </c>
      <c r="U477" s="4">
        <f>$AH$2-V477</f>
        <v>7.7272727272727275</v>
      </c>
      <c r="V477" s="4">
        <f>IF(T477&gt;=1,$AH$2/T477,$AH$2)</f>
        <v>2.2727272727272725</v>
      </c>
      <c r="X477" s="86" t="s">
        <v>1373</v>
      </c>
      <c r="Y477" s="86">
        <v>6</v>
      </c>
      <c r="Z477" s="21" t="s">
        <v>1613</v>
      </c>
      <c r="AA477" s="4">
        <v>22</v>
      </c>
      <c r="AB477" s="21">
        <f>IF(T477&gt;1,(T477-1)*$AF$2,0)</f>
        <v>17</v>
      </c>
      <c r="AC477" s="4">
        <f t="shared" ref="AC477" si="760">AB477+$AF$2</f>
        <v>22</v>
      </c>
      <c r="AK477" s="86" t="s">
        <v>1373</v>
      </c>
      <c r="AL477" s="86">
        <v>6</v>
      </c>
      <c r="AM477" s="21" t="s">
        <v>1613</v>
      </c>
      <c r="AN477" s="89">
        <v>36</v>
      </c>
      <c r="AO477" s="93">
        <f t="shared" ref="AO477" si="761">(AN477/(660*630))*10^6</f>
        <v>86.580086580086586</v>
      </c>
      <c r="AP477">
        <f t="shared" ref="AP477" si="762">(AO477/$AV$2)</f>
        <v>21.645021645021647</v>
      </c>
      <c r="AR477" s="86" t="s">
        <v>1373</v>
      </c>
      <c r="AS477" s="86">
        <v>6</v>
      </c>
      <c r="AT477" s="21" t="s">
        <v>1613</v>
      </c>
      <c r="AU477" s="95">
        <f t="shared" ref="AU477" si="763">IF(AP477&gt;1,(AP477-1)*$AX$2,0)</f>
        <v>206.45021645021646</v>
      </c>
      <c r="BA477" s="21" t="s">
        <v>1613</v>
      </c>
    </row>
    <row r="478" spans="1:53" ht="14.2" customHeight="1" x14ac:dyDescent="0.45">
      <c r="A478" s="7" t="s">
        <v>689</v>
      </c>
      <c r="B478" s="5">
        <v>45177</v>
      </c>
      <c r="C478" s="6" t="s">
        <v>804</v>
      </c>
      <c r="D478" s="6"/>
      <c r="E478" s="6" t="s">
        <v>667</v>
      </c>
      <c r="F478" s="8" t="s">
        <v>1781</v>
      </c>
      <c r="G478" s="6" t="s">
        <v>400</v>
      </c>
      <c r="H478" s="6" t="s">
        <v>402</v>
      </c>
      <c r="I478" s="6" t="s">
        <v>1784</v>
      </c>
      <c r="AK478" s="86"/>
      <c r="AL478" s="86"/>
      <c r="AM478" s="21"/>
      <c r="AR478" s="86"/>
      <c r="AS478" s="86"/>
      <c r="AT478" s="21"/>
      <c r="BA478" s="21"/>
    </row>
    <row r="479" spans="1:53" ht="14.2" customHeight="1" x14ac:dyDescent="0.5">
      <c r="A479" s="7" t="s">
        <v>690</v>
      </c>
      <c r="B479" s="5">
        <v>45177</v>
      </c>
      <c r="C479" s="6" t="s">
        <v>804</v>
      </c>
      <c r="D479" s="6"/>
      <c r="E479" s="6" t="s">
        <v>667</v>
      </c>
      <c r="F479" s="8" t="s">
        <v>1781</v>
      </c>
      <c r="G479" s="6" t="s">
        <v>400</v>
      </c>
      <c r="H479" s="6" t="s">
        <v>402</v>
      </c>
      <c r="I479" s="6" t="s">
        <v>1784</v>
      </c>
      <c r="O479" s="98" t="str">
        <f t="shared" ref="O479" si="764">_xlfn.CONCAT(C479&amp;"-"&amp;F479&amp;"-"&amp;I479&amp;"-16S")</f>
        <v>PS138_152-1-ICE-Ice-TS-16S</v>
      </c>
      <c r="R479" s="21" t="s">
        <v>1614</v>
      </c>
      <c r="S479" s="4">
        <v>70</v>
      </c>
      <c r="T479" s="4">
        <f>S479/$AD$2</f>
        <v>14</v>
      </c>
      <c r="U479" s="4">
        <f>$AH$2-V479</f>
        <v>9.2857142857142865</v>
      </c>
      <c r="V479" s="4">
        <f>IF(T479&gt;=1,$AH$2/T479,$AH$2)</f>
        <v>0.7142857142857143</v>
      </c>
      <c r="X479" s="87" t="s">
        <v>1367</v>
      </c>
      <c r="Y479" s="87">
        <v>7</v>
      </c>
      <c r="Z479" s="21" t="s">
        <v>1614</v>
      </c>
      <c r="AA479" s="4">
        <v>70</v>
      </c>
      <c r="AB479" s="21">
        <f>IF(T479&gt;1,(T479-1)*$AF$2,0)</f>
        <v>65</v>
      </c>
      <c r="AC479" s="4">
        <f t="shared" ref="AC479" si="765">AB479+$AF$2</f>
        <v>70</v>
      </c>
      <c r="AK479" s="87" t="s">
        <v>1367</v>
      </c>
      <c r="AL479" s="87">
        <v>7</v>
      </c>
      <c r="AM479" s="21" t="s">
        <v>1614</v>
      </c>
      <c r="AN479" s="89">
        <v>96</v>
      </c>
      <c r="AO479" s="93">
        <f t="shared" ref="AO479" si="766">(AN479/(660*630))*10^6</f>
        <v>230.88023088023087</v>
      </c>
      <c r="AP479">
        <f t="shared" ref="AP479" si="767">(AO479/$AV$2)</f>
        <v>57.720057720057717</v>
      </c>
      <c r="AR479" s="87" t="s">
        <v>1367</v>
      </c>
      <c r="AS479" s="87">
        <v>7</v>
      </c>
      <c r="AT479" s="21" t="s">
        <v>1614</v>
      </c>
      <c r="AU479" s="95">
        <f t="shared" ref="AU479" si="768">IF(AP479&gt;1,(AP479-1)*$AX$2,0)</f>
        <v>567.20057720057719</v>
      </c>
      <c r="BA479" s="21" t="s">
        <v>1614</v>
      </c>
    </row>
    <row r="480" spans="1:53" ht="14.2" customHeight="1" x14ac:dyDescent="0.45">
      <c r="A480" s="7" t="s">
        <v>691</v>
      </c>
      <c r="B480" s="5"/>
      <c r="C480" s="6"/>
      <c r="D480" s="6"/>
      <c r="E480" s="6" t="s">
        <v>668</v>
      </c>
      <c r="F480" s="8" t="s">
        <v>1781</v>
      </c>
      <c r="G480" s="6" t="s">
        <v>11</v>
      </c>
      <c r="H480" s="6"/>
      <c r="I480" s="6" t="s">
        <v>1782</v>
      </c>
      <c r="AK480" s="86"/>
      <c r="AL480" s="86"/>
      <c r="AM480" s="21"/>
      <c r="AR480" s="86"/>
      <c r="AS480" s="86"/>
      <c r="AT480" s="21"/>
      <c r="BA480" s="21"/>
    </row>
    <row r="481" spans="1:53" ht="14.2" customHeight="1" x14ac:dyDescent="0.5">
      <c r="A481" s="7" t="s">
        <v>692</v>
      </c>
      <c r="B481" s="5"/>
      <c r="C481" s="6"/>
      <c r="D481" s="6"/>
      <c r="E481" s="6" t="s">
        <v>668</v>
      </c>
      <c r="F481" s="8" t="s">
        <v>1781</v>
      </c>
      <c r="G481" s="6" t="s">
        <v>11</v>
      </c>
      <c r="I481" s="6" t="s">
        <v>1782</v>
      </c>
      <c r="O481" s="98" t="str">
        <f>_xlfn.CONCAT(C481&amp;"-"&amp;F481&amp;"-"&amp;I481&amp;"-16S")</f>
        <v>-ICE-MP-16S</v>
      </c>
      <c r="R481" s="21" t="s">
        <v>1615</v>
      </c>
      <c r="S481" s="4">
        <v>180</v>
      </c>
      <c r="T481" s="4">
        <f>S481/$AD$2</f>
        <v>36</v>
      </c>
      <c r="U481" s="4">
        <f>$AH$2-V481</f>
        <v>9.7222222222222214</v>
      </c>
      <c r="V481" s="4">
        <f>IF(T481&gt;=1,$AH$2/T481,$AH$2)</f>
        <v>0.27777777777777779</v>
      </c>
      <c r="X481" s="86" t="s">
        <v>1368</v>
      </c>
      <c r="Y481" s="87">
        <v>7</v>
      </c>
      <c r="Z481" s="21" t="s">
        <v>1615</v>
      </c>
      <c r="AA481" s="4">
        <v>180</v>
      </c>
      <c r="AB481" s="21">
        <f>IF(T481&gt;1,(T481-1)*$AF$2,0)</f>
        <v>175</v>
      </c>
      <c r="AC481" s="4">
        <f t="shared" ref="AC481" si="769">AB481+$AF$2</f>
        <v>180</v>
      </c>
      <c r="AK481" s="86" t="s">
        <v>1368</v>
      </c>
      <c r="AL481" s="87">
        <v>7</v>
      </c>
      <c r="AM481" s="21" t="s">
        <v>1615</v>
      </c>
      <c r="AN481" s="89">
        <v>53</v>
      </c>
      <c r="AO481" s="93">
        <f t="shared" ref="AO481" si="770">(AN481/(660*630))*10^6</f>
        <v>127.46512746512745</v>
      </c>
      <c r="AP481">
        <f t="shared" ref="AP481" si="771">(AO481/$AV$2)</f>
        <v>31.866281866281863</v>
      </c>
      <c r="AR481" s="86" t="s">
        <v>1368</v>
      </c>
      <c r="AS481" s="87">
        <v>7</v>
      </c>
      <c r="AT481" s="21" t="s">
        <v>1615</v>
      </c>
      <c r="AU481" s="95">
        <f t="shared" ref="AU481" si="772">IF(AP481&gt;1,(AP481-1)*$AX$2,0)</f>
        <v>308.66281866281861</v>
      </c>
      <c r="BA481" s="21" t="s">
        <v>1615</v>
      </c>
    </row>
    <row r="482" spans="1:53" ht="14.2" customHeight="1" x14ac:dyDescent="0.45">
      <c r="A482" s="7" t="s">
        <v>693</v>
      </c>
      <c r="B482" s="5"/>
      <c r="C482" s="6"/>
      <c r="D482" s="6"/>
      <c r="E482" s="6" t="s">
        <v>668</v>
      </c>
      <c r="F482" s="8" t="s">
        <v>1781</v>
      </c>
      <c r="G482" s="6" t="s">
        <v>364</v>
      </c>
      <c r="H482" s="6"/>
      <c r="I482" s="6" t="s">
        <v>1055</v>
      </c>
      <c r="AK482" s="86"/>
      <c r="AL482" s="86"/>
      <c r="AM482" s="21"/>
      <c r="AR482" s="86"/>
      <c r="AS482" s="86"/>
      <c r="AT482" s="21"/>
      <c r="BA482" s="21"/>
    </row>
    <row r="483" spans="1:53" ht="14.2" customHeight="1" x14ac:dyDescent="0.5">
      <c r="A483" s="7" t="s">
        <v>958</v>
      </c>
      <c r="B483" s="5"/>
      <c r="C483" s="6"/>
      <c r="D483" s="6"/>
      <c r="E483" s="6" t="s">
        <v>668</v>
      </c>
      <c r="F483" s="8" t="s">
        <v>1781</v>
      </c>
      <c r="G483" s="6" t="s">
        <v>364</v>
      </c>
      <c r="H483" s="6"/>
      <c r="I483" s="6" t="s">
        <v>1055</v>
      </c>
      <c r="O483" s="98" t="str">
        <f t="shared" ref="O483" si="773">_xlfn.CONCAT(C483&amp;"-"&amp;F483&amp;"-"&amp;I483&amp;"-16S")</f>
        <v>-ICE-UIW-16S</v>
      </c>
      <c r="R483" s="21" t="s">
        <v>1616</v>
      </c>
      <c r="S483" s="4">
        <v>190</v>
      </c>
      <c r="T483" s="4">
        <f>S483/$AD$2</f>
        <v>38</v>
      </c>
      <c r="U483" s="4">
        <f>$AH$2-V483</f>
        <v>9.7368421052631575</v>
      </c>
      <c r="V483" s="4">
        <f>IF(T483&gt;=1,$AH$2/T483,$AH$2)</f>
        <v>0.26315789473684209</v>
      </c>
      <c r="X483" s="86" t="s">
        <v>1369</v>
      </c>
      <c r="Y483" s="87">
        <v>7</v>
      </c>
      <c r="Z483" s="21" t="s">
        <v>1616</v>
      </c>
      <c r="AA483" s="4">
        <v>190</v>
      </c>
      <c r="AB483" s="21">
        <f>IF(T483&gt;1,(T483-1)*$AF$2,0)</f>
        <v>185</v>
      </c>
      <c r="AC483" s="4">
        <f t="shared" ref="AC483" si="774">AB483+$AF$2</f>
        <v>190</v>
      </c>
      <c r="AK483" s="86" t="s">
        <v>1369</v>
      </c>
      <c r="AL483" s="87">
        <v>7</v>
      </c>
      <c r="AM483" s="21" t="s">
        <v>1616</v>
      </c>
      <c r="AN483" s="89">
        <v>45</v>
      </c>
      <c r="AO483" s="93">
        <f t="shared" ref="AO483" si="775">(AN483/(660*630))*10^6</f>
        <v>108.22510822510823</v>
      </c>
      <c r="AP483">
        <f t="shared" ref="AP483" si="776">(AO483/$AV$2)</f>
        <v>27.056277056277057</v>
      </c>
      <c r="AR483" s="86" t="s">
        <v>1369</v>
      </c>
      <c r="AS483" s="87">
        <v>7</v>
      </c>
      <c r="AT483" s="21" t="s">
        <v>1616</v>
      </c>
      <c r="AU483" s="95">
        <f t="shared" ref="AU483" si="777">IF(AP483&gt;1,(AP483-1)*$AX$2,0)</f>
        <v>260.5627705627706</v>
      </c>
      <c r="BA483" s="21" t="s">
        <v>1616</v>
      </c>
    </row>
    <row r="484" spans="1:53" ht="14.2" customHeight="1" x14ac:dyDescent="0.45">
      <c r="A484" s="7" t="s">
        <v>959</v>
      </c>
      <c r="B484" s="5"/>
      <c r="C484" s="6"/>
      <c r="D484" s="6"/>
      <c r="E484" s="6" t="s">
        <v>668</v>
      </c>
      <c r="F484" s="8" t="s">
        <v>1781</v>
      </c>
      <c r="G484" s="6" t="s">
        <v>400</v>
      </c>
      <c r="H484" s="6" t="s">
        <v>402</v>
      </c>
      <c r="I484" s="6" t="s">
        <v>1784</v>
      </c>
      <c r="AK484" s="86"/>
      <c r="AL484" s="86"/>
      <c r="AM484" s="21"/>
      <c r="AR484" s="86"/>
      <c r="AS484" s="86"/>
      <c r="AT484" s="21"/>
      <c r="BA484" s="21"/>
    </row>
    <row r="485" spans="1:53" ht="14.2" customHeight="1" x14ac:dyDescent="0.5">
      <c r="A485" s="7" t="s">
        <v>960</v>
      </c>
      <c r="B485" s="5"/>
      <c r="C485" s="6"/>
      <c r="D485" s="6"/>
      <c r="E485" s="6" t="s">
        <v>668</v>
      </c>
      <c r="F485" s="8" t="s">
        <v>1781</v>
      </c>
      <c r="G485" s="6" t="s">
        <v>400</v>
      </c>
      <c r="H485" s="6" t="s">
        <v>402</v>
      </c>
      <c r="I485" s="6" t="s">
        <v>1784</v>
      </c>
      <c r="O485" s="98" t="str">
        <f>_xlfn.CONCAT(C485&amp;"-"&amp;F485&amp;"-"&amp;I485&amp;"-16S")</f>
        <v>-ICE-Ice-TS-16S</v>
      </c>
      <c r="R485" s="21" t="s">
        <v>1617</v>
      </c>
      <c r="S485" s="4">
        <v>92</v>
      </c>
      <c r="T485" s="4">
        <f>S485/$AD$2</f>
        <v>18.399999999999999</v>
      </c>
      <c r="U485" s="4">
        <f>$AH$2-V485</f>
        <v>9.4565217391304355</v>
      </c>
      <c r="V485" s="4">
        <f>IF(T485&gt;=1,$AH$2/T485,$AH$2)</f>
        <v>0.5434782608695653</v>
      </c>
      <c r="X485" s="86" t="s">
        <v>1370</v>
      </c>
      <c r="Y485" s="87">
        <v>7</v>
      </c>
      <c r="Z485" s="21" t="s">
        <v>1617</v>
      </c>
      <c r="AA485" s="4">
        <v>92</v>
      </c>
      <c r="AB485" s="21">
        <f>IF(T485&gt;1,(T485-1)*$AF$2,0)</f>
        <v>87</v>
      </c>
      <c r="AC485" s="4">
        <f t="shared" ref="AC485" si="778">AB485+$AF$2</f>
        <v>92</v>
      </c>
      <c r="AK485" s="86" t="s">
        <v>1370</v>
      </c>
      <c r="AL485" s="87">
        <v>7</v>
      </c>
      <c r="AM485" s="21" t="s">
        <v>1617</v>
      </c>
      <c r="AN485" s="89">
        <v>107</v>
      </c>
      <c r="AO485" s="93">
        <f t="shared" ref="AO485" si="779">(AN485/(660*630))*10^6</f>
        <v>257.33525733525738</v>
      </c>
      <c r="AP485">
        <f t="shared" ref="AP485" si="780">(AO485/$AV$2)</f>
        <v>64.333814333814345</v>
      </c>
      <c r="AR485" s="86" t="s">
        <v>1370</v>
      </c>
      <c r="AS485" s="87">
        <v>7</v>
      </c>
      <c r="AT485" s="21" t="s">
        <v>1617</v>
      </c>
      <c r="AU485" s="95">
        <f t="shared" ref="AU485" si="781">IF(AP485&gt;1,(AP485-1)*$AX$2,0)</f>
        <v>633.33814333814348</v>
      </c>
      <c r="BA485" s="21" t="s">
        <v>1617</v>
      </c>
    </row>
    <row r="486" spans="1:53" ht="14.2" customHeight="1" x14ac:dyDescent="0.45">
      <c r="A486" s="7" t="s">
        <v>961</v>
      </c>
      <c r="B486" s="5"/>
      <c r="C486" s="6"/>
      <c r="D486" s="6"/>
      <c r="E486" s="6" t="s">
        <v>668</v>
      </c>
      <c r="F486" s="8" t="s">
        <v>1781</v>
      </c>
      <c r="G486" s="6" t="s">
        <v>400</v>
      </c>
      <c r="H486" s="6" t="s">
        <v>401</v>
      </c>
      <c r="I486" s="6" t="s">
        <v>1783</v>
      </c>
      <c r="AK486" s="86"/>
      <c r="AL486" s="86"/>
      <c r="AM486" s="21"/>
      <c r="AR486" s="86"/>
      <c r="AS486" s="86"/>
      <c r="AT486" s="21"/>
      <c r="BA486" s="21"/>
    </row>
    <row r="487" spans="1:53" ht="14.2" customHeight="1" x14ac:dyDescent="0.5">
      <c r="A487" s="7" t="s">
        <v>962</v>
      </c>
      <c r="B487" s="5"/>
      <c r="C487" s="6"/>
      <c r="D487" s="6"/>
      <c r="E487" s="6" t="s">
        <v>668</v>
      </c>
      <c r="F487" s="8" t="s">
        <v>1781</v>
      </c>
      <c r="G487" s="6" t="s">
        <v>400</v>
      </c>
      <c r="H487" s="6" t="s">
        <v>401</v>
      </c>
      <c r="I487" s="6" t="s">
        <v>1783</v>
      </c>
      <c r="O487" s="98" t="str">
        <f t="shared" ref="O487" si="782">_xlfn.CONCAT(C487&amp;"-"&amp;F487&amp;"-"&amp;I487&amp;"-16S")</f>
        <v>-ICE-Ice-BS-16S</v>
      </c>
      <c r="R487" s="21" t="s">
        <v>1618</v>
      </c>
      <c r="S487" s="4">
        <f>59*4</f>
        <v>236</v>
      </c>
      <c r="T487" s="4">
        <f>S487/$AD$2</f>
        <v>47.2</v>
      </c>
      <c r="U487" s="4">
        <f>$AH$2-V487</f>
        <v>9.7881355932203391</v>
      </c>
      <c r="V487" s="4">
        <f>IF(T487&gt;=1,$AH$2/T487,$AH$2)</f>
        <v>0.21186440677966101</v>
      </c>
      <c r="X487" s="86" t="s">
        <v>1138</v>
      </c>
      <c r="Y487" s="87">
        <v>7</v>
      </c>
      <c r="Z487" s="21" t="s">
        <v>1618</v>
      </c>
      <c r="AA487" s="4">
        <f>59*4</f>
        <v>236</v>
      </c>
      <c r="AB487" s="21">
        <f>IF(T487&gt;1,(T487-1)*$AF$2,0)</f>
        <v>231</v>
      </c>
      <c r="AC487" s="4">
        <f t="shared" ref="AC487" si="783">AB487+$AF$2</f>
        <v>236</v>
      </c>
      <c r="AK487" s="86" t="s">
        <v>1138</v>
      </c>
      <c r="AL487" s="87">
        <v>7</v>
      </c>
      <c r="AM487" s="21" t="s">
        <v>1618</v>
      </c>
      <c r="AN487" s="89">
        <v>13</v>
      </c>
      <c r="AO487" s="93">
        <f t="shared" ref="AO487" si="784">(AN487/(660*630))*10^6</f>
        <v>31.265031265031269</v>
      </c>
      <c r="AP487">
        <f t="shared" ref="AP487" si="785">(AO487/$AV$2)</f>
        <v>7.8162578162578171</v>
      </c>
      <c r="AR487" s="86" t="s">
        <v>1138</v>
      </c>
      <c r="AS487" s="87">
        <v>7</v>
      </c>
      <c r="AT487" s="21" t="s">
        <v>1618</v>
      </c>
      <c r="AU487" s="95">
        <f t="shared" ref="AU487" si="786">IF(AP487&gt;1,(AP487-1)*$AX$2,0)</f>
        <v>68.162578162578171</v>
      </c>
      <c r="BA487" s="21" t="s">
        <v>1618</v>
      </c>
    </row>
    <row r="488" spans="1:53" ht="14.2" customHeight="1" x14ac:dyDescent="0.45">
      <c r="A488" s="7" t="s">
        <v>963</v>
      </c>
      <c r="B488" s="5"/>
      <c r="C488" s="6"/>
      <c r="D488" s="6"/>
      <c r="E488" s="6" t="s">
        <v>969</v>
      </c>
      <c r="F488" s="8" t="s">
        <v>1781</v>
      </c>
      <c r="G488" s="6" t="s">
        <v>364</v>
      </c>
      <c r="H488" s="6"/>
      <c r="I488" s="6" t="s">
        <v>1055</v>
      </c>
      <c r="AK488" s="86"/>
      <c r="AL488" s="86"/>
      <c r="AM488" s="21"/>
      <c r="AR488" s="86"/>
      <c r="AS488" s="86"/>
      <c r="AT488" s="21"/>
      <c r="BA488" s="21"/>
    </row>
    <row r="489" spans="1:53" ht="14.2" customHeight="1" x14ac:dyDescent="0.5">
      <c r="A489" s="7" t="s">
        <v>964</v>
      </c>
      <c r="B489" s="5"/>
      <c r="C489" s="6"/>
      <c r="D489" s="6"/>
      <c r="E489" s="6" t="s">
        <v>969</v>
      </c>
      <c r="F489" s="8" t="s">
        <v>1781</v>
      </c>
      <c r="G489" s="6" t="s">
        <v>364</v>
      </c>
      <c r="H489" s="6"/>
      <c r="I489" s="6" t="s">
        <v>1055</v>
      </c>
      <c r="O489" s="98" t="str">
        <f t="shared" ref="O489" si="787">_xlfn.CONCAT(C489&amp;"-"&amp;F489&amp;"-"&amp;I489&amp;"-16S")</f>
        <v>-ICE-UIW-16S</v>
      </c>
      <c r="R489" s="21" t="s">
        <v>1619</v>
      </c>
      <c r="S489" s="4">
        <f>72*4</f>
        <v>288</v>
      </c>
      <c r="T489" s="4">
        <f>S489/$AD$2</f>
        <v>57.6</v>
      </c>
      <c r="U489" s="4">
        <f>$AH$2-V489</f>
        <v>9.8263888888888893</v>
      </c>
      <c r="V489" s="4">
        <f>IF(T489&gt;=1,$AH$2/T489,$AH$2)</f>
        <v>0.1736111111111111</v>
      </c>
      <c r="X489" s="86" t="s">
        <v>1371</v>
      </c>
      <c r="Y489" s="87">
        <v>7</v>
      </c>
      <c r="Z489" s="21" t="s">
        <v>1619</v>
      </c>
      <c r="AA489" s="4">
        <f>72*4</f>
        <v>288</v>
      </c>
      <c r="AB489" s="21">
        <f>IF(T489&gt;1,(T489-1)*$AF$2,0)</f>
        <v>283</v>
      </c>
      <c r="AC489" s="4">
        <f t="shared" ref="AC489" si="788">AB489+$AF$2</f>
        <v>288</v>
      </c>
      <c r="AK489" s="86" t="s">
        <v>1371</v>
      </c>
      <c r="AL489" s="87">
        <v>7</v>
      </c>
      <c r="AM489" s="21" t="s">
        <v>1619</v>
      </c>
      <c r="AN489" s="89">
        <v>20</v>
      </c>
      <c r="AO489" s="93">
        <f t="shared" ref="AO489" si="789">(AN489/(660*630))*10^6</f>
        <v>48.100048100048099</v>
      </c>
      <c r="AP489">
        <f t="shared" ref="AP489" si="790">(AO489/$AV$2)</f>
        <v>12.025012025012025</v>
      </c>
      <c r="AR489" s="86" t="s">
        <v>1371</v>
      </c>
      <c r="AS489" s="87">
        <v>7</v>
      </c>
      <c r="AT489" s="21" t="s">
        <v>1619</v>
      </c>
      <c r="AU489" s="95">
        <f t="shared" ref="AU489" si="791">IF(AP489&gt;1,(AP489-1)*$AX$2,0)</f>
        <v>110.25012025012025</v>
      </c>
      <c r="BA489" s="21" t="s">
        <v>1619</v>
      </c>
    </row>
    <row r="490" spans="1:53" ht="14.2" customHeight="1" x14ac:dyDescent="0.45">
      <c r="A490" s="7" t="s">
        <v>965</v>
      </c>
      <c r="B490" s="5"/>
      <c r="C490" s="6"/>
      <c r="D490" s="6"/>
      <c r="E490" s="6" t="s">
        <v>969</v>
      </c>
      <c r="F490" s="8" t="s">
        <v>1781</v>
      </c>
      <c r="G490" s="6" t="s">
        <v>400</v>
      </c>
      <c r="H490" s="6" t="s">
        <v>401</v>
      </c>
      <c r="I490" s="6" t="s">
        <v>1783</v>
      </c>
      <c r="AK490" s="86"/>
      <c r="AL490" s="86"/>
      <c r="AM490" s="21"/>
      <c r="AR490" s="86"/>
      <c r="AS490" s="86"/>
      <c r="AT490" s="21"/>
      <c r="BA490" s="21"/>
    </row>
    <row r="491" spans="1:53" ht="14.2" customHeight="1" x14ac:dyDescent="0.5">
      <c r="A491" s="7" t="s">
        <v>966</v>
      </c>
      <c r="B491" s="5"/>
      <c r="C491" s="6"/>
      <c r="D491" s="6"/>
      <c r="E491" s="6" t="s">
        <v>969</v>
      </c>
      <c r="F491" s="8" t="s">
        <v>1781</v>
      </c>
      <c r="G491" s="6" t="s">
        <v>400</v>
      </c>
      <c r="H491" s="6" t="s">
        <v>401</v>
      </c>
      <c r="I491" s="6" t="s">
        <v>1783</v>
      </c>
      <c r="O491" s="98" t="str">
        <f t="shared" ref="O491" si="792">_xlfn.CONCAT(C491&amp;"-"&amp;F491&amp;"-"&amp;I491&amp;"-16S")</f>
        <v>-ICE-Ice-BS-16S</v>
      </c>
      <c r="R491" s="21" t="s">
        <v>1620</v>
      </c>
      <c r="S491" s="4">
        <v>30</v>
      </c>
      <c r="T491" s="4">
        <f>S491/$AD$2</f>
        <v>6</v>
      </c>
      <c r="U491" s="4">
        <f>$AH$2-V491</f>
        <v>8.3333333333333339</v>
      </c>
      <c r="V491" s="4">
        <f>IF(T491&gt;=1,$AH$2/T491,$AH$2)</f>
        <v>1.6666666666666667</v>
      </c>
      <c r="X491" s="86" t="s">
        <v>1372</v>
      </c>
      <c r="Y491" s="87">
        <v>7</v>
      </c>
      <c r="Z491" s="21" t="s">
        <v>1620</v>
      </c>
      <c r="AA491" s="4">
        <v>30</v>
      </c>
      <c r="AB491" s="21">
        <f>IF(T491&gt;1,(T491-1)*$AF$2,0)</f>
        <v>25</v>
      </c>
      <c r="AC491" s="4">
        <f t="shared" ref="AC491" si="793">AB491+$AF$2</f>
        <v>30</v>
      </c>
      <c r="AK491" s="86" t="s">
        <v>1372</v>
      </c>
      <c r="AL491" s="87">
        <v>7</v>
      </c>
      <c r="AM491" s="21" t="s">
        <v>1620</v>
      </c>
      <c r="AN491" s="89">
        <v>108</v>
      </c>
      <c r="AO491" s="93">
        <f t="shared" ref="AO491" si="794">(AN491/(660*630))*10^6</f>
        <v>259.74025974025972</v>
      </c>
      <c r="AP491">
        <f t="shared" ref="AP491" si="795">(AO491/$AV$2)</f>
        <v>64.935064935064929</v>
      </c>
      <c r="AR491" s="86" t="s">
        <v>1372</v>
      </c>
      <c r="AS491" s="87">
        <v>7</v>
      </c>
      <c r="AT491" s="21" t="s">
        <v>1620</v>
      </c>
      <c r="AU491" s="95">
        <f t="shared" ref="AU491" si="796">IF(AP491&gt;1,(AP491-1)*$AX$2,0)</f>
        <v>639.35064935064929</v>
      </c>
      <c r="BA491" s="21" t="s">
        <v>1620</v>
      </c>
    </row>
    <row r="492" spans="1:53" ht="14.2" customHeight="1" x14ac:dyDescent="0.45">
      <c r="A492" s="7" t="s">
        <v>967</v>
      </c>
      <c r="B492" s="5"/>
      <c r="C492" s="6"/>
      <c r="D492" s="6"/>
      <c r="E492" s="6" t="s">
        <v>969</v>
      </c>
      <c r="F492" s="8" t="s">
        <v>1781</v>
      </c>
      <c r="G492" s="6" t="s">
        <v>400</v>
      </c>
      <c r="H492" s="6" t="s">
        <v>402</v>
      </c>
      <c r="I492" s="6" t="s">
        <v>1784</v>
      </c>
      <c r="AK492" s="86"/>
      <c r="AL492" s="86"/>
      <c r="AM492" s="21"/>
      <c r="AR492" s="86"/>
      <c r="AS492" s="86"/>
      <c r="AT492" s="21"/>
      <c r="BA492" s="21"/>
    </row>
    <row r="493" spans="1:53" ht="14.2" customHeight="1" x14ac:dyDescent="0.5">
      <c r="A493" s="7" t="s">
        <v>968</v>
      </c>
      <c r="B493" s="5"/>
      <c r="C493" s="6"/>
      <c r="D493" s="6"/>
      <c r="E493" s="6" t="s">
        <v>969</v>
      </c>
      <c r="F493" s="8" t="s">
        <v>1781</v>
      </c>
      <c r="G493" s="6" t="s">
        <v>400</v>
      </c>
      <c r="H493" s="6" t="s">
        <v>402</v>
      </c>
      <c r="I493" s="6" t="s">
        <v>1784</v>
      </c>
      <c r="O493" s="98" t="str">
        <f>_xlfn.CONCAT(C493&amp;"-"&amp;F493&amp;"-"&amp;I493&amp;"-16S")</f>
        <v>-ICE-Ice-TS-16S</v>
      </c>
      <c r="R493" s="21" t="s">
        <v>1621</v>
      </c>
      <c r="S493" s="4">
        <v>122</v>
      </c>
      <c r="T493" s="4">
        <f>S493/$AD$2</f>
        <v>24.4</v>
      </c>
      <c r="U493" s="4">
        <f>$AH$2-V493</f>
        <v>9.5901639344262293</v>
      </c>
      <c r="V493" s="4">
        <f>IF(T493&gt;=1,$AH$2/T493,$AH$2)</f>
        <v>0.4098360655737705</v>
      </c>
      <c r="X493" s="86" t="s">
        <v>1373</v>
      </c>
      <c r="Y493" s="87">
        <v>7</v>
      </c>
      <c r="Z493" s="21" t="s">
        <v>1621</v>
      </c>
      <c r="AA493" s="4">
        <v>122</v>
      </c>
      <c r="AB493" s="21">
        <f>IF(T493&gt;1,(T493-1)*$AF$2,0)</f>
        <v>117</v>
      </c>
      <c r="AC493" s="4">
        <f t="shared" ref="AC493" si="797">AB493+$AF$2</f>
        <v>122</v>
      </c>
      <c r="AK493" s="86" t="s">
        <v>1373</v>
      </c>
      <c r="AL493" s="87">
        <v>7</v>
      </c>
      <c r="AM493" s="21" t="s">
        <v>1621</v>
      </c>
      <c r="AN493" s="89">
        <v>16</v>
      </c>
      <c r="AO493" s="93">
        <f t="shared" ref="AO493" si="798">(AN493/(660*630))*10^6</f>
        <v>38.48003848003848</v>
      </c>
      <c r="AP493">
        <f t="shared" ref="AP493" si="799">(AO493/$AV$2)</f>
        <v>9.6200096200096201</v>
      </c>
      <c r="AR493" s="86" t="s">
        <v>1373</v>
      </c>
      <c r="AS493" s="87">
        <v>7</v>
      </c>
      <c r="AT493" s="21" t="s">
        <v>1621</v>
      </c>
      <c r="AU493" s="95">
        <f t="shared" ref="AU493" si="800">IF(AP493&gt;1,(AP493-1)*$AX$2,0)</f>
        <v>86.200096200096198</v>
      </c>
      <c r="BA493" s="21" t="s">
        <v>1621</v>
      </c>
    </row>
    <row r="494" spans="1:53" ht="14.2" customHeight="1" x14ac:dyDescent="0.45">
      <c r="AK494" s="86"/>
      <c r="AL494" s="86"/>
      <c r="AM494" s="21"/>
      <c r="AR494" s="86"/>
      <c r="AS494" s="86"/>
      <c r="AT494" s="21"/>
      <c r="BA494" s="21"/>
    </row>
    <row r="495" spans="1:53" ht="14.2" customHeight="1" x14ac:dyDescent="0.5">
      <c r="A495" s="23" t="s">
        <v>161</v>
      </c>
      <c r="B495" s="5">
        <v>45146</v>
      </c>
      <c r="C495" s="96" t="s">
        <v>663</v>
      </c>
      <c r="D495" s="96" t="s">
        <v>1788</v>
      </c>
      <c r="E495" s="29" t="s">
        <v>632</v>
      </c>
      <c r="F495" s="6" t="s">
        <v>11</v>
      </c>
      <c r="G495" s="6" t="s">
        <v>482</v>
      </c>
      <c r="H495" s="6" t="s">
        <v>356</v>
      </c>
      <c r="I495" s="8">
        <v>4</v>
      </c>
      <c r="J495" s="6" t="s">
        <v>353</v>
      </c>
      <c r="M495" s="4" t="s">
        <v>1355</v>
      </c>
      <c r="N495" s="4">
        <v>88</v>
      </c>
      <c r="O495" s="98" t="str">
        <f>_xlfn.CONCAT(C495&amp;"-"&amp;F495&amp;"-"&amp;I495&amp;"-16S")</f>
        <v>PS138_9-1-meltpond-4-16S</v>
      </c>
      <c r="R495" s="21" t="s">
        <v>1622</v>
      </c>
      <c r="S495" s="4">
        <v>88</v>
      </c>
      <c r="T495" s="4">
        <f>S495/$AD$2</f>
        <v>17.600000000000001</v>
      </c>
      <c r="U495" s="4">
        <f>$AH$2-V495</f>
        <v>9.4318181818181817</v>
      </c>
      <c r="V495" s="4">
        <f>IF(T495&gt;=1,$AH$2/T495,$AH$2)</f>
        <v>0.56818181818181812</v>
      </c>
      <c r="X495" s="87" t="s">
        <v>1367</v>
      </c>
      <c r="Y495" s="86">
        <v>8</v>
      </c>
      <c r="Z495" s="21" t="s">
        <v>1622</v>
      </c>
      <c r="AA495" s="4">
        <v>88</v>
      </c>
      <c r="AB495" s="21">
        <f>IF(T495&gt;1,(T495-1)*$AF$2,0)</f>
        <v>83</v>
      </c>
      <c r="AC495" s="4">
        <f t="shared" ref="AC495" si="801">AB495+$AF$2</f>
        <v>88</v>
      </c>
      <c r="AK495" s="87" t="s">
        <v>1367</v>
      </c>
      <c r="AL495" s="86">
        <v>8</v>
      </c>
      <c r="AM495" s="21" t="s">
        <v>1622</v>
      </c>
      <c r="AN495" s="89">
        <v>23</v>
      </c>
      <c r="AO495" s="93">
        <f t="shared" ref="AO495" si="802">(AN495/(660*630))*10^6</f>
        <v>55.315055315055311</v>
      </c>
      <c r="AP495">
        <f t="shared" ref="AP495" si="803">(AO495/$AV$2)</f>
        <v>13.828763828763828</v>
      </c>
      <c r="AR495" s="87" t="s">
        <v>1367</v>
      </c>
      <c r="AS495" s="86">
        <v>8</v>
      </c>
      <c r="AT495" s="21" t="s">
        <v>1622</v>
      </c>
      <c r="AU495" s="95">
        <f t="shared" ref="AU495" si="804">IF(AP495&gt;1,(AP495-1)*$AX$2,0)</f>
        <v>128.28763828763829</v>
      </c>
      <c r="BA495" s="21" t="s">
        <v>1622</v>
      </c>
    </row>
    <row r="496" spans="1:53" ht="14.2" customHeight="1" x14ac:dyDescent="0.45">
      <c r="A496" s="23" t="s">
        <v>162</v>
      </c>
      <c r="B496" s="5">
        <v>45146</v>
      </c>
      <c r="C496" s="96" t="s">
        <v>663</v>
      </c>
      <c r="D496" s="96" t="s">
        <v>1788</v>
      </c>
      <c r="E496" s="29" t="s">
        <v>632</v>
      </c>
      <c r="F496" s="6" t="s">
        <v>11</v>
      </c>
      <c r="G496" s="6" t="s">
        <v>482</v>
      </c>
      <c r="H496" s="6" t="s">
        <v>356</v>
      </c>
      <c r="I496" s="8">
        <v>4</v>
      </c>
      <c r="J496" s="6" t="s">
        <v>353</v>
      </c>
      <c r="M496" s="4" t="s">
        <v>1355</v>
      </c>
      <c r="AK496" s="86"/>
      <c r="AL496" s="86"/>
      <c r="AM496" s="21"/>
      <c r="AR496" s="86"/>
      <c r="AS496" s="86"/>
      <c r="AT496" s="21"/>
      <c r="BA496" s="21"/>
    </row>
    <row r="497" spans="1:53" ht="14.2" customHeight="1" x14ac:dyDescent="0.45">
      <c r="A497" s="23" t="s">
        <v>165</v>
      </c>
      <c r="B497" s="5">
        <v>45153</v>
      </c>
      <c r="C497" s="6" t="s">
        <v>662</v>
      </c>
      <c r="D497" s="6" t="s">
        <v>1789</v>
      </c>
      <c r="E497" s="6" t="s">
        <v>633</v>
      </c>
      <c r="F497" s="6" t="s">
        <v>11</v>
      </c>
      <c r="G497" s="6" t="s">
        <v>482</v>
      </c>
      <c r="H497" s="6" t="s">
        <v>356</v>
      </c>
      <c r="I497" s="6" t="s">
        <v>209</v>
      </c>
      <c r="J497" s="8"/>
      <c r="M497" s="4" t="s">
        <v>1355</v>
      </c>
      <c r="N497" s="4">
        <v>132</v>
      </c>
      <c r="O497" s="98" t="str">
        <f t="shared" ref="O497:O503" si="805">_xlfn.CONCAT(C497&amp;"-"&amp;F497&amp;"-"&amp;I497&amp;"-16S")</f>
        <v>PS138_31-1-meltpond-5-16S</v>
      </c>
      <c r="R497" s="21" t="s">
        <v>1623</v>
      </c>
      <c r="S497" s="4">
        <v>132</v>
      </c>
      <c r="T497" s="4">
        <f>S497/$AD$2</f>
        <v>26.4</v>
      </c>
      <c r="U497" s="4">
        <f>$AH$2-V497</f>
        <v>9.6212121212121211</v>
      </c>
      <c r="V497" s="4">
        <f>IF(T497&gt;=1,$AH$2/T497,$AH$2)</f>
        <v>0.37878787878787878</v>
      </c>
      <c r="X497" s="86" t="s">
        <v>1368</v>
      </c>
      <c r="Y497" s="86">
        <v>8</v>
      </c>
      <c r="Z497" s="21" t="s">
        <v>1623</v>
      </c>
      <c r="AA497" s="4">
        <v>132</v>
      </c>
      <c r="AB497" s="21">
        <f>IF(T497&gt;1,(T497-1)*$AF$2,0)</f>
        <v>127</v>
      </c>
      <c r="AC497" s="4">
        <f t="shared" ref="AC497" si="806">AB497+$AF$2</f>
        <v>132</v>
      </c>
      <c r="AK497" s="86" t="s">
        <v>1368</v>
      </c>
      <c r="AL497" s="86">
        <v>8</v>
      </c>
      <c r="AM497" s="21" t="s">
        <v>1623</v>
      </c>
      <c r="AN497" s="89">
        <v>20</v>
      </c>
      <c r="AO497" s="93">
        <f t="shared" ref="AO497" si="807">(AN497/(660*630))*10^6</f>
        <v>48.100048100048099</v>
      </c>
      <c r="AP497">
        <f t="shared" ref="AP497" si="808">(AO497/$AV$2)</f>
        <v>12.025012025012025</v>
      </c>
      <c r="AR497" s="86" t="s">
        <v>1368</v>
      </c>
      <c r="AS497" s="86">
        <v>8</v>
      </c>
      <c r="AT497" s="21" t="s">
        <v>1623</v>
      </c>
      <c r="AU497" s="95">
        <f t="shared" ref="AU497" si="809">IF(AP497&gt;1,(AP497-1)*$AX$2,0)</f>
        <v>110.25012025012025</v>
      </c>
      <c r="BA497" s="21" t="s">
        <v>1623</v>
      </c>
    </row>
    <row r="498" spans="1:53" ht="14.2" customHeight="1" x14ac:dyDescent="0.45">
      <c r="A498" s="23" t="s">
        <v>166</v>
      </c>
      <c r="B498" s="5">
        <v>45153</v>
      </c>
      <c r="C498" s="6" t="s">
        <v>662</v>
      </c>
      <c r="D498" s="6" t="s">
        <v>1789</v>
      </c>
      <c r="E498" s="6" t="s">
        <v>633</v>
      </c>
      <c r="F498" s="6" t="s">
        <v>11</v>
      </c>
      <c r="G498" s="6" t="s">
        <v>482</v>
      </c>
      <c r="H498" s="6" t="s">
        <v>356</v>
      </c>
      <c r="I498" s="6" t="s">
        <v>209</v>
      </c>
      <c r="J498" s="4"/>
      <c r="M498" s="4" t="s">
        <v>1355</v>
      </c>
      <c r="AK498" s="86"/>
      <c r="AL498" s="86"/>
      <c r="AM498" s="21"/>
      <c r="AR498" s="86"/>
      <c r="AS498" s="86"/>
      <c r="AT498" s="21"/>
      <c r="BA498" s="21"/>
    </row>
    <row r="499" spans="1:53" ht="14.2" customHeight="1" x14ac:dyDescent="0.45">
      <c r="A499" s="23" t="s">
        <v>185</v>
      </c>
      <c r="B499" s="5">
        <v>45160</v>
      </c>
      <c r="C499" s="6" t="s">
        <v>661</v>
      </c>
      <c r="D499" s="6" t="s">
        <v>1791</v>
      </c>
      <c r="E499" s="6" t="s">
        <v>634</v>
      </c>
      <c r="F499" s="6" t="s">
        <v>624</v>
      </c>
      <c r="G499" s="6" t="s">
        <v>482</v>
      </c>
      <c r="H499" s="6" t="s">
        <v>356</v>
      </c>
      <c r="I499" s="6" t="s">
        <v>451</v>
      </c>
      <c r="J499" s="4" t="s">
        <v>483</v>
      </c>
      <c r="M499" s="4" t="s">
        <v>1356</v>
      </c>
      <c r="N499" s="4">
        <v>240</v>
      </c>
      <c r="O499" s="98" t="str">
        <f t="shared" si="805"/>
        <v>PS138_52-1-ice-edge water-7-16S</v>
      </c>
      <c r="R499" s="21" t="s">
        <v>1624</v>
      </c>
      <c r="S499" s="4">
        <v>240</v>
      </c>
      <c r="T499" s="4">
        <f>S499/$AD$2</f>
        <v>48</v>
      </c>
      <c r="U499" s="4">
        <f>$AH$2-V499</f>
        <v>9.7916666666666661</v>
      </c>
      <c r="V499" s="4">
        <f>IF(T499&gt;=1,$AH$2/T499,$AH$2)</f>
        <v>0.20833333333333334</v>
      </c>
      <c r="X499" s="86" t="s">
        <v>1369</v>
      </c>
      <c r="Y499" s="86">
        <v>8</v>
      </c>
      <c r="Z499" s="21" t="s">
        <v>1624</v>
      </c>
      <c r="AA499" s="4">
        <v>240</v>
      </c>
      <c r="AB499" s="21">
        <f>IF(T499&gt;1,(T499-1)*$AF$2,0)</f>
        <v>235</v>
      </c>
      <c r="AC499" s="4">
        <f t="shared" ref="AC499" si="810">AB499+$AF$2</f>
        <v>240</v>
      </c>
      <c r="AK499" s="86" t="s">
        <v>1369</v>
      </c>
      <c r="AL499" s="86">
        <v>8</v>
      </c>
      <c r="AM499" s="21" t="s">
        <v>1624</v>
      </c>
      <c r="AN499" s="89">
        <v>23</v>
      </c>
      <c r="AO499" s="93">
        <f t="shared" ref="AO499" si="811">(AN499/(660*630))*10^6</f>
        <v>55.315055315055311</v>
      </c>
      <c r="AP499">
        <f t="shared" ref="AP499" si="812">(AO499/$AV$2)</f>
        <v>13.828763828763828</v>
      </c>
      <c r="AR499" s="86" t="s">
        <v>1369</v>
      </c>
      <c r="AS499" s="86">
        <v>8</v>
      </c>
      <c r="AT499" s="21" t="s">
        <v>1624</v>
      </c>
      <c r="AU499" s="95">
        <f t="shared" ref="AU499" si="813">IF(AP499&gt;1,(AP499-1)*$AX$2,0)</f>
        <v>128.28763828763829</v>
      </c>
      <c r="BA499" s="21" t="s">
        <v>1624</v>
      </c>
    </row>
    <row r="500" spans="1:53" ht="14.2" customHeight="1" x14ac:dyDescent="0.45">
      <c r="A500" s="23" t="s">
        <v>186</v>
      </c>
      <c r="B500" s="5">
        <v>45160</v>
      </c>
      <c r="C500" s="6" t="s">
        <v>661</v>
      </c>
      <c r="D500" s="6" t="s">
        <v>1791</v>
      </c>
      <c r="E500" s="6" t="s">
        <v>634</v>
      </c>
      <c r="F500" s="6" t="s">
        <v>624</v>
      </c>
      <c r="G500" s="6" t="s">
        <v>482</v>
      </c>
      <c r="H500" s="6" t="s">
        <v>356</v>
      </c>
      <c r="I500" s="6" t="s">
        <v>451</v>
      </c>
      <c r="J500" s="4" t="s">
        <v>483</v>
      </c>
      <c r="M500" s="4" t="s">
        <v>1356</v>
      </c>
      <c r="AK500" s="86"/>
      <c r="AL500" s="86"/>
      <c r="AM500" s="21"/>
      <c r="AR500" s="86"/>
      <c r="AS500" s="86"/>
      <c r="AT500" s="21"/>
      <c r="BA500" s="21"/>
    </row>
    <row r="501" spans="1:53" ht="14.2" customHeight="1" x14ac:dyDescent="0.45">
      <c r="A501" s="23" t="s">
        <v>459</v>
      </c>
      <c r="B501" s="5">
        <v>45162</v>
      </c>
      <c r="C501" s="6" t="s">
        <v>660</v>
      </c>
      <c r="D501" s="6" t="s">
        <v>1792</v>
      </c>
      <c r="E501" s="6" t="s">
        <v>635</v>
      </c>
      <c r="F501" s="6" t="s">
        <v>11</v>
      </c>
      <c r="G501" s="6" t="s">
        <v>482</v>
      </c>
      <c r="H501" s="25" t="s">
        <v>356</v>
      </c>
      <c r="I501" s="8">
        <v>8</v>
      </c>
      <c r="J501" s="6" t="s">
        <v>353</v>
      </c>
      <c r="M501" s="4" t="s">
        <v>1356</v>
      </c>
      <c r="O501" s="98" t="str">
        <f t="shared" si="805"/>
        <v>PS138_75-1-meltpond-8-16S</v>
      </c>
      <c r="R501" s="21" t="s">
        <v>1625</v>
      </c>
      <c r="S501" s="4">
        <v>122</v>
      </c>
      <c r="T501" s="4">
        <f>S501/$AD$2</f>
        <v>24.4</v>
      </c>
      <c r="U501" s="4">
        <f>$AH$2-V501</f>
        <v>9.5901639344262293</v>
      </c>
      <c r="V501" s="4">
        <f>IF(T501&gt;=1,$AH$2/T501,$AH$2)</f>
        <v>0.4098360655737705</v>
      </c>
      <c r="X501" s="86" t="s">
        <v>1370</v>
      </c>
      <c r="Y501" s="86">
        <v>8</v>
      </c>
      <c r="Z501" s="21" t="s">
        <v>1625</v>
      </c>
      <c r="AA501" s="4">
        <v>122</v>
      </c>
      <c r="AB501" s="21">
        <f>IF(T501&gt;1,(T501-1)*$AF$2,0)</f>
        <v>117</v>
      </c>
      <c r="AC501" s="4">
        <f t="shared" ref="AC501" si="814">AB501+$AF$2</f>
        <v>122</v>
      </c>
      <c r="AK501" s="86" t="s">
        <v>1370</v>
      </c>
      <c r="AL501" s="86">
        <v>8</v>
      </c>
      <c r="AM501" s="21" t="s">
        <v>1625</v>
      </c>
      <c r="AN501" s="89">
        <v>18</v>
      </c>
      <c r="AO501" s="93">
        <f t="shared" ref="AO501" si="815">(AN501/(660*630))*10^6</f>
        <v>43.290043290043293</v>
      </c>
      <c r="AP501">
        <f t="shared" ref="AP501" si="816">(AO501/$AV$2)</f>
        <v>10.822510822510823</v>
      </c>
      <c r="AR501" s="86" t="s">
        <v>1370</v>
      </c>
      <c r="AS501" s="86">
        <v>8</v>
      </c>
      <c r="AT501" s="21" t="s">
        <v>1625</v>
      </c>
      <c r="AU501" s="95">
        <f t="shared" ref="AU501" si="817">IF(AP501&gt;1,(AP501-1)*$AX$2,0)</f>
        <v>98.225108225108229</v>
      </c>
      <c r="BA501" s="21" t="s">
        <v>1625</v>
      </c>
    </row>
    <row r="502" spans="1:53" ht="14.2" customHeight="1" x14ac:dyDescent="0.45">
      <c r="A502" s="23" t="s">
        <v>460</v>
      </c>
      <c r="B502" s="5">
        <v>45162</v>
      </c>
      <c r="C502" s="6" t="s">
        <v>660</v>
      </c>
      <c r="D502" s="6" t="s">
        <v>1792</v>
      </c>
      <c r="E502" s="6" t="s">
        <v>635</v>
      </c>
      <c r="F502" s="6" t="s">
        <v>11</v>
      </c>
      <c r="G502" s="6" t="s">
        <v>482</v>
      </c>
      <c r="H502" s="25" t="s">
        <v>356</v>
      </c>
      <c r="I502" s="8">
        <v>8</v>
      </c>
      <c r="J502" s="6" t="s">
        <v>448</v>
      </c>
      <c r="M502" s="4" t="s">
        <v>1356</v>
      </c>
      <c r="N502" s="4">
        <v>122</v>
      </c>
      <c r="AK502" s="86"/>
      <c r="AL502" s="86"/>
      <c r="AM502" s="21"/>
      <c r="AR502" s="86"/>
      <c r="AS502" s="86"/>
      <c r="AT502" s="21"/>
      <c r="BA502" s="21"/>
    </row>
    <row r="503" spans="1:53" ht="14.2" customHeight="1" x14ac:dyDescent="0.45">
      <c r="A503" s="23" t="s">
        <v>564</v>
      </c>
      <c r="B503" s="5">
        <v>45166</v>
      </c>
      <c r="C503" s="6" t="s">
        <v>659</v>
      </c>
      <c r="D503" s="6" t="s">
        <v>1795</v>
      </c>
      <c r="E503" s="6" t="s">
        <v>644</v>
      </c>
      <c r="F503" s="6" t="s">
        <v>11</v>
      </c>
      <c r="G503" s="6" t="s">
        <v>482</v>
      </c>
      <c r="H503" s="6" t="s">
        <v>356</v>
      </c>
      <c r="I503" s="6" t="s">
        <v>328</v>
      </c>
      <c r="J503" s="4"/>
      <c r="K503"/>
      <c r="M503" s="4" t="s">
        <v>1357</v>
      </c>
      <c r="N503" s="4">
        <v>88</v>
      </c>
      <c r="O503" s="98" t="str">
        <f t="shared" si="805"/>
        <v>PS138_101-1-meltpond-10-16S</v>
      </c>
      <c r="R503" s="21" t="s">
        <v>1626</v>
      </c>
      <c r="S503" s="4">
        <v>88</v>
      </c>
      <c r="T503" s="4">
        <f>S503/$AD$2</f>
        <v>17.600000000000001</v>
      </c>
      <c r="U503" s="4">
        <f>$AH$2-V503</f>
        <v>9.4318181818181817</v>
      </c>
      <c r="V503" s="4">
        <f>IF(T503&gt;=1,$AH$2/T503,$AH$2)</f>
        <v>0.56818181818181812</v>
      </c>
      <c r="X503" s="86" t="s">
        <v>1138</v>
      </c>
      <c r="Y503" s="86">
        <v>8</v>
      </c>
      <c r="Z503" s="21" t="s">
        <v>1626</v>
      </c>
      <c r="AA503" s="4">
        <v>88</v>
      </c>
      <c r="AB503" s="21">
        <f>IF(T503&gt;1,(T503-1)*$AF$2,0)</f>
        <v>83</v>
      </c>
      <c r="AC503" s="4">
        <f t="shared" ref="AC503" si="818">AB503+$AF$2</f>
        <v>88</v>
      </c>
      <c r="AK503" s="86" t="s">
        <v>1138</v>
      </c>
      <c r="AL503" s="86">
        <v>8</v>
      </c>
      <c r="AM503" s="21" t="s">
        <v>1626</v>
      </c>
      <c r="AN503" s="89">
        <v>48</v>
      </c>
      <c r="AO503" s="93">
        <f t="shared" ref="AO503" si="819">(AN503/(660*630))*10^6</f>
        <v>115.44011544011543</v>
      </c>
      <c r="AP503">
        <f t="shared" ref="AP503" si="820">(AO503/$AV$2)</f>
        <v>28.860028860028859</v>
      </c>
      <c r="AR503" s="86" t="s">
        <v>1138</v>
      </c>
      <c r="AS503" s="86">
        <v>8</v>
      </c>
      <c r="AT503" s="21" t="s">
        <v>1626</v>
      </c>
      <c r="AU503" s="95">
        <f t="shared" ref="AU503" si="821">IF(AP503&gt;1,(AP503-1)*$AX$2,0)</f>
        <v>278.60028860028859</v>
      </c>
      <c r="BA503" s="21" t="s">
        <v>1626</v>
      </c>
    </row>
    <row r="504" spans="1:53" ht="14.2" customHeight="1" x14ac:dyDescent="0.45">
      <c r="A504" s="23" t="s">
        <v>565</v>
      </c>
      <c r="B504" s="5">
        <v>45166</v>
      </c>
      <c r="C504" s="6" t="s">
        <v>659</v>
      </c>
      <c r="D504" s="6" t="s">
        <v>1795</v>
      </c>
      <c r="E504" s="6" t="s">
        <v>644</v>
      </c>
      <c r="F504" s="6" t="s">
        <v>11</v>
      </c>
      <c r="G504" s="6" t="s">
        <v>482</v>
      </c>
      <c r="H504" s="6" t="s">
        <v>356</v>
      </c>
      <c r="I504" s="6" t="s">
        <v>328</v>
      </c>
      <c r="J504" s="4"/>
      <c r="K504"/>
      <c r="M504" s="4" t="s">
        <v>1357</v>
      </c>
    </row>
    <row r="505" spans="1:53" ht="14.2" customHeight="1" x14ac:dyDescent="0.55000000000000004">
      <c r="C505" s="109"/>
      <c r="D505" s="109"/>
      <c r="E505" s="109"/>
      <c r="F505" s="109"/>
      <c r="G505" s="109"/>
      <c r="H505" s="109"/>
      <c r="I505" s="110"/>
      <c r="J505" s="110"/>
      <c r="K505" s="111"/>
      <c r="L505" s="111"/>
      <c r="M505" s="111"/>
      <c r="N505" s="111"/>
      <c r="O505" s="98" t="s">
        <v>1939</v>
      </c>
      <c r="Q505" s="112"/>
      <c r="R505" s="21" t="s">
        <v>1938</v>
      </c>
      <c r="S505" s="112">
        <v>15</v>
      </c>
      <c r="T505" s="4">
        <f>S505/$AD$2</f>
        <v>3</v>
      </c>
      <c r="U505" s="4">
        <f>$AH$2-V505</f>
        <v>6.6666666666666661</v>
      </c>
      <c r="V505" s="4">
        <f>IF(T505&gt;=1,$AH$2/T505,$AH$2)</f>
        <v>3.3333333333333335</v>
      </c>
      <c r="W505" s="111"/>
      <c r="X505" s="114" t="s">
        <v>1371</v>
      </c>
      <c r="Y505" s="114">
        <v>8</v>
      </c>
      <c r="Z505" s="111"/>
      <c r="AA505" s="111"/>
      <c r="AB505" s="21">
        <f>IF(T505&gt;1,(T505-1)*$AF$2,0)</f>
        <v>10</v>
      </c>
      <c r="AC505" s="98" t="s">
        <v>1939</v>
      </c>
      <c r="AE505" s="112"/>
      <c r="AF505" s="21" t="s">
        <v>1938</v>
      </c>
      <c r="AG505" s="111">
        <v>40</v>
      </c>
      <c r="AH505" s="4">
        <f>AG505/$AD$2</f>
        <v>8</v>
      </c>
      <c r="AI505" s="4">
        <f>$AH$2-AJ505</f>
        <v>8.75</v>
      </c>
      <c r="AJ505" s="4">
        <f>IF(AH505&gt;=1,$AH$2/AH505,$AH$2)</f>
        <v>1.25</v>
      </c>
      <c r="AK505" s="114" t="s">
        <v>1371</v>
      </c>
      <c r="AL505" s="114">
        <v>8</v>
      </c>
      <c r="AM505" s="21" t="s">
        <v>1938</v>
      </c>
      <c r="AN505" s="89">
        <v>25</v>
      </c>
      <c r="AO505" s="93">
        <f t="shared" ref="AO505" si="822">(AN505/(660*630))*10^6</f>
        <v>60.125060125060131</v>
      </c>
      <c r="AP505">
        <f t="shared" ref="AP505" si="823">(AO505/$AV$2)</f>
        <v>15.031265031265033</v>
      </c>
      <c r="AR505" s="86" t="s">
        <v>1371</v>
      </c>
      <c r="AS505" s="86">
        <v>8</v>
      </c>
      <c r="AT505" s="21" t="s">
        <v>1938</v>
      </c>
      <c r="AU505" s="95">
        <f t="shared" ref="AU505" si="824">IF(AP505&gt;1,(AP505-1)*$AX$2,0)</f>
        <v>140.31265031265033</v>
      </c>
    </row>
    <row r="506" spans="1:53" ht="14.2" customHeight="1" x14ac:dyDescent="0.55000000000000004">
      <c r="C506" s="109"/>
      <c r="D506" s="109"/>
      <c r="E506" s="109"/>
      <c r="F506" s="109"/>
      <c r="G506" s="109"/>
      <c r="H506" s="109"/>
      <c r="I506" s="110"/>
      <c r="J506" s="110"/>
      <c r="K506" s="111"/>
      <c r="L506" s="111"/>
      <c r="M506" s="111"/>
      <c r="N506" s="111"/>
      <c r="O506" s="4"/>
      <c r="Q506" s="4"/>
      <c r="R506" s="4"/>
      <c r="S506" s="111"/>
      <c r="W506" s="111"/>
      <c r="X506" s="114"/>
      <c r="Y506" s="114"/>
      <c r="Z506" s="111"/>
      <c r="AA506" s="111"/>
      <c r="AK506" s="114"/>
      <c r="AL506" s="114"/>
      <c r="AM506" s="4"/>
      <c r="AT506" s="4"/>
    </row>
    <row r="507" spans="1:53" ht="14.2" customHeight="1" x14ac:dyDescent="0.55000000000000004">
      <c r="C507" s="109"/>
      <c r="D507" s="109"/>
      <c r="E507" s="109"/>
      <c r="F507" s="109"/>
      <c r="G507" s="109"/>
      <c r="H507" s="109"/>
      <c r="I507" s="110"/>
      <c r="J507" s="110"/>
      <c r="K507" s="111"/>
      <c r="L507" s="111"/>
      <c r="M507" s="111"/>
      <c r="N507" s="111"/>
      <c r="O507" s="127" t="s">
        <v>1925</v>
      </c>
      <c r="P507" s="111"/>
      <c r="Q507" s="131" t="s">
        <v>1967</v>
      </c>
      <c r="R507" s="129" t="s">
        <v>1379</v>
      </c>
      <c r="S507" s="112">
        <v>26</v>
      </c>
      <c r="T507" s="4">
        <f>S507/$AD$2</f>
        <v>5.2</v>
      </c>
      <c r="U507" s="4">
        <f>$AH$2-V507</f>
        <v>8.0769230769230766</v>
      </c>
      <c r="V507" s="4">
        <f>IF(T507&gt;=1,$AH$2/T507,$AH$2)</f>
        <v>1.9230769230769229</v>
      </c>
      <c r="W507" s="111"/>
      <c r="X507" s="114" t="s">
        <v>1372</v>
      </c>
      <c r="Y507" s="114">
        <v>8</v>
      </c>
      <c r="Z507" s="111"/>
      <c r="AA507" s="111"/>
      <c r="AB507" s="21">
        <f>IF(T507&gt;1,(T507-1)*$AF$2,0)</f>
        <v>21</v>
      </c>
      <c r="AC507" s="127" t="s">
        <v>1925</v>
      </c>
      <c r="AD507" s="111"/>
      <c r="AE507" s="131" t="s">
        <v>1967</v>
      </c>
      <c r="AF507" s="129" t="s">
        <v>1379</v>
      </c>
      <c r="AK507" s="114" t="s">
        <v>1372</v>
      </c>
      <c r="AL507" s="114">
        <v>8</v>
      </c>
      <c r="AM507" s="129" t="s">
        <v>1379</v>
      </c>
      <c r="AN507" s="89">
        <v>53</v>
      </c>
      <c r="AO507" s="93">
        <f t="shared" ref="AO507" si="825">(AN507/(660*630))*10^6</f>
        <v>127.46512746512745</v>
      </c>
      <c r="AP507">
        <f t="shared" ref="AP507" si="826">(AO507/$AV$2)</f>
        <v>31.866281866281863</v>
      </c>
      <c r="AR507" s="86" t="s">
        <v>1372</v>
      </c>
      <c r="AS507" s="86">
        <v>8</v>
      </c>
      <c r="AT507" s="129" t="s">
        <v>1379</v>
      </c>
      <c r="AU507" s="95">
        <f t="shared" ref="AU507" si="827">IF(AP507&gt;1,(AP507-1)*$AX$2,0)</f>
        <v>308.66281866281861</v>
      </c>
    </row>
    <row r="508" spans="1:53" ht="14.2" customHeight="1" x14ac:dyDescent="0.55000000000000004">
      <c r="C508" s="109"/>
      <c r="D508" s="113" t="s">
        <v>1813</v>
      </c>
      <c r="E508" s="109"/>
      <c r="F508" s="109"/>
      <c r="G508" s="109"/>
      <c r="H508" s="109"/>
      <c r="I508" s="110"/>
      <c r="J508" s="110"/>
      <c r="K508" s="111"/>
      <c r="L508" s="111"/>
      <c r="M508" s="111"/>
      <c r="N508" s="111"/>
      <c r="O508" s="128"/>
      <c r="P508" s="111"/>
      <c r="Q508" s="128"/>
      <c r="R508" s="129"/>
      <c r="S508" s="111"/>
      <c r="W508" s="111"/>
      <c r="X508" s="114"/>
      <c r="Y508" s="114"/>
      <c r="Z508" s="111"/>
      <c r="AA508" s="111"/>
      <c r="AC508" s="128"/>
      <c r="AD508" s="111"/>
      <c r="AE508" s="128"/>
      <c r="AF508" s="129"/>
      <c r="AK508" s="114"/>
      <c r="AL508" s="114"/>
      <c r="AM508" s="129"/>
      <c r="AT508" s="129"/>
    </row>
    <row r="509" spans="1:53" ht="14.2" customHeight="1" x14ac:dyDescent="0.55000000000000004">
      <c r="C509" s="109"/>
      <c r="D509" s="109" t="s">
        <v>1814</v>
      </c>
      <c r="E509" s="109"/>
      <c r="F509" s="109"/>
      <c r="G509" s="109"/>
      <c r="H509" s="109"/>
      <c r="I509" s="110"/>
      <c r="J509" s="110"/>
      <c r="K509" s="111"/>
      <c r="L509" s="111"/>
      <c r="M509" s="111"/>
      <c r="N509" s="111"/>
      <c r="O509" s="127" t="s">
        <v>1922</v>
      </c>
      <c r="P509" s="111"/>
      <c r="Q509" s="128"/>
      <c r="R509" s="129" t="s">
        <v>1392</v>
      </c>
      <c r="S509" s="112">
        <v>38</v>
      </c>
      <c r="T509" s="4">
        <f>S509/$AD$2</f>
        <v>7.6</v>
      </c>
      <c r="U509" s="4">
        <f>$AH$2-V509</f>
        <v>8.6842105263157894</v>
      </c>
      <c r="V509" s="4">
        <f>IF(T509&gt;=1,$AH$2/T509,$AH$2)</f>
        <v>1.3157894736842106</v>
      </c>
      <c r="W509" s="111"/>
      <c r="X509" s="114" t="s">
        <v>1373</v>
      </c>
      <c r="Y509" s="114">
        <v>8</v>
      </c>
      <c r="Z509" s="111"/>
      <c r="AA509" s="111"/>
      <c r="AB509" s="21">
        <f>IF(T509&gt;1,(T509-1)*$AF$2,0)</f>
        <v>33</v>
      </c>
      <c r="AC509" s="127" t="s">
        <v>1922</v>
      </c>
      <c r="AD509" s="111"/>
      <c r="AE509" s="128"/>
      <c r="AF509" s="129" t="s">
        <v>1392</v>
      </c>
      <c r="AK509" s="114" t="s">
        <v>1373</v>
      </c>
      <c r="AL509" s="114">
        <v>8</v>
      </c>
      <c r="AM509" s="129" t="s">
        <v>1392</v>
      </c>
      <c r="AN509" s="89">
        <v>55</v>
      </c>
      <c r="AO509" s="93">
        <f t="shared" ref="AO509" si="828">(AN509/(660*630))*10^6</f>
        <v>132.27513227513228</v>
      </c>
      <c r="AP509">
        <f t="shared" ref="AP509" si="829">(AO509/$AV$2)</f>
        <v>33.06878306878307</v>
      </c>
      <c r="AR509" s="86" t="s">
        <v>1373</v>
      </c>
      <c r="AS509" s="86">
        <v>8</v>
      </c>
      <c r="AT509" s="129" t="s">
        <v>1392</v>
      </c>
      <c r="AU509" s="95">
        <f t="shared" ref="AU509" si="830">IF(AP509&gt;1,(AP509-1)*$AX$2,0)</f>
        <v>320.68783068783068</v>
      </c>
    </row>
    <row r="510" spans="1:53" ht="14.2" customHeight="1" x14ac:dyDescent="0.55000000000000004">
      <c r="C510" s="111"/>
      <c r="D510" s="111" t="s">
        <v>1815</v>
      </c>
      <c r="E510" s="111"/>
      <c r="F510" s="111"/>
      <c r="G510" s="109"/>
      <c r="H510" s="109"/>
      <c r="I510" s="110"/>
      <c r="J510" s="110"/>
      <c r="K510" s="111"/>
      <c r="L510" s="111"/>
      <c r="M510" s="111"/>
      <c r="N510" s="111"/>
      <c r="O510" s="128"/>
      <c r="P510" s="111"/>
      <c r="Q510" s="128"/>
      <c r="R510" s="129"/>
      <c r="S510" s="112"/>
      <c r="W510" s="111"/>
      <c r="X510" s="114"/>
      <c r="Y510" s="114"/>
      <c r="Z510" s="111"/>
      <c r="AA510" s="111"/>
      <c r="AC510" s="128"/>
      <c r="AD510" s="111"/>
      <c r="AE510" s="128"/>
      <c r="AF510" s="129"/>
      <c r="AK510" s="114"/>
      <c r="AL510" s="114"/>
      <c r="AM510" s="129"/>
      <c r="AT510" s="129"/>
    </row>
    <row r="511" spans="1:53" ht="14.2" customHeight="1" x14ac:dyDescent="0.55000000000000004">
      <c r="C511" s="111"/>
      <c r="D511" s="111"/>
      <c r="E511" s="111"/>
      <c r="F511" s="111"/>
      <c r="G511" s="109"/>
      <c r="H511" s="109"/>
      <c r="I511" s="110"/>
      <c r="J511" s="110"/>
      <c r="K511" s="111"/>
      <c r="L511" s="111"/>
      <c r="M511" s="111"/>
      <c r="N511" s="111"/>
      <c r="O511" s="127" t="s">
        <v>1924</v>
      </c>
      <c r="P511" s="111"/>
      <c r="Q511" s="128"/>
      <c r="R511" s="129" t="s">
        <v>1400</v>
      </c>
      <c r="S511" s="112">
        <v>46</v>
      </c>
      <c r="T511" s="4">
        <f>S511/$AD$2</f>
        <v>9.1999999999999993</v>
      </c>
      <c r="U511" s="4">
        <f>$AH$2-V511</f>
        <v>8.9130434782608692</v>
      </c>
      <c r="V511" s="4">
        <f>IF(T511&gt;=1,$AH$2/T511,$AH$2)</f>
        <v>1.0869565217391306</v>
      </c>
      <c r="W511" s="111"/>
      <c r="X511" s="114" t="s">
        <v>1367</v>
      </c>
      <c r="Y511" s="114">
        <v>9</v>
      </c>
      <c r="Z511" s="111"/>
      <c r="AA511" s="111"/>
      <c r="AB511" s="21">
        <f>IF(T511&gt;1,(T511-1)*$AF$2,0)</f>
        <v>41</v>
      </c>
      <c r="AC511" s="127" t="s">
        <v>1924</v>
      </c>
      <c r="AD511" s="111"/>
      <c r="AE511" s="128"/>
      <c r="AF511" s="129" t="s">
        <v>1400</v>
      </c>
      <c r="AK511" s="114" t="s">
        <v>1367</v>
      </c>
      <c r="AL511" s="114">
        <v>9</v>
      </c>
      <c r="AM511" s="129" t="s">
        <v>1400</v>
      </c>
      <c r="AN511" s="89">
        <v>106</v>
      </c>
      <c r="AO511" s="93">
        <f t="shared" ref="AO511" si="831">(AN511/(660*630))*10^6</f>
        <v>254.9302549302549</v>
      </c>
      <c r="AP511">
        <f t="shared" ref="AP511" si="832">(AO511/$AV$2)</f>
        <v>63.732563732563726</v>
      </c>
      <c r="AR511" s="87" t="s">
        <v>1367</v>
      </c>
      <c r="AS511" s="114">
        <v>9</v>
      </c>
      <c r="AT511" s="129" t="s">
        <v>1400</v>
      </c>
      <c r="AU511" s="95">
        <f t="shared" ref="AU511" si="833">IF(AP511&gt;1,(AP511-1)*$AX$2,0)</f>
        <v>627.32563732563722</v>
      </c>
    </row>
    <row r="512" spans="1:53" ht="14.2" customHeight="1" x14ac:dyDescent="0.55000000000000004">
      <c r="C512" s="111"/>
      <c r="D512" s="111"/>
      <c r="E512" s="111"/>
      <c r="F512" s="111"/>
      <c r="G512" s="109"/>
      <c r="H512" s="109"/>
      <c r="I512" s="110"/>
      <c r="J512" s="110"/>
      <c r="K512" s="111"/>
      <c r="L512" s="111"/>
      <c r="M512" s="111"/>
      <c r="N512" s="111"/>
      <c r="O512" s="128"/>
      <c r="P512" s="111"/>
      <c r="Q512" s="128"/>
      <c r="R512" s="129"/>
      <c r="S512" s="112"/>
      <c r="W512" s="111"/>
      <c r="X512" s="114"/>
      <c r="Y512" s="114"/>
      <c r="Z512" s="111"/>
      <c r="AA512" s="111"/>
      <c r="AC512" s="128"/>
      <c r="AD512" s="111"/>
      <c r="AE512" s="128"/>
      <c r="AF512" s="129"/>
      <c r="AK512" s="114"/>
      <c r="AL512" s="114"/>
      <c r="AM512" s="129"/>
      <c r="AR512" s="86"/>
      <c r="AS512" s="114"/>
      <c r="AT512" s="129"/>
    </row>
    <row r="513" spans="3:47" ht="14.2" customHeight="1" x14ac:dyDescent="0.55000000000000004">
      <c r="C513" s="111"/>
      <c r="D513" s="111"/>
      <c r="E513" s="111"/>
      <c r="F513" s="111"/>
      <c r="G513" s="109"/>
      <c r="H513" s="109"/>
      <c r="I513" s="110"/>
      <c r="J513" s="110"/>
      <c r="K513" s="111"/>
      <c r="L513" s="111"/>
      <c r="M513" s="111"/>
      <c r="N513" s="111"/>
      <c r="O513" s="127" t="s">
        <v>1923</v>
      </c>
      <c r="P513" s="111"/>
      <c r="Q513" s="128"/>
      <c r="R513" s="129" t="s">
        <v>1405</v>
      </c>
      <c r="S513" s="112">
        <v>14</v>
      </c>
      <c r="T513" s="4">
        <f>S513/$AD$2</f>
        <v>2.8</v>
      </c>
      <c r="U513" s="4">
        <f>$AH$2-V513</f>
        <v>6.4285714285714288</v>
      </c>
      <c r="V513" s="4">
        <f>IF(T513&gt;=1,$AH$2/T513,$AH$2)</f>
        <v>3.5714285714285716</v>
      </c>
      <c r="W513" s="111"/>
      <c r="X513" s="114" t="s">
        <v>1368</v>
      </c>
      <c r="Y513" s="114">
        <v>9</v>
      </c>
      <c r="Z513" s="111"/>
      <c r="AA513" s="111"/>
      <c r="AB513" s="21">
        <f>IF(T513&gt;1,(T513-1)*$AF$2,0)</f>
        <v>9</v>
      </c>
      <c r="AC513" s="127" t="s">
        <v>1923</v>
      </c>
      <c r="AD513" s="111"/>
      <c r="AE513" s="128"/>
      <c r="AF513" s="129" t="s">
        <v>1405</v>
      </c>
      <c r="AK513" s="114" t="s">
        <v>1368</v>
      </c>
      <c r="AL513" s="114">
        <v>9</v>
      </c>
      <c r="AM513" s="129" t="s">
        <v>1405</v>
      </c>
      <c r="AN513" s="89">
        <v>112</v>
      </c>
      <c r="AO513" s="93">
        <f t="shared" ref="AO513" si="834">(AN513/(660*630))*10^6</f>
        <v>269.36026936026934</v>
      </c>
      <c r="AP513">
        <f t="shared" ref="AP513" si="835">(AO513/$AV$2)</f>
        <v>67.340067340067336</v>
      </c>
      <c r="AR513" s="86" t="s">
        <v>1368</v>
      </c>
      <c r="AS513" s="114">
        <v>9</v>
      </c>
      <c r="AT513" s="129" t="s">
        <v>1405</v>
      </c>
      <c r="AU513" s="95">
        <f t="shared" ref="AU513" si="836">IF(AP513&gt;1,(AP513-1)*$AX$2,0)</f>
        <v>663.40067340067333</v>
      </c>
    </row>
    <row r="514" spans="3:47" ht="14.2" customHeight="1" x14ac:dyDescent="0.55000000000000004">
      <c r="C514" s="111"/>
      <c r="D514" s="111"/>
      <c r="E514" s="111"/>
      <c r="F514" s="111"/>
      <c r="G514" s="109"/>
      <c r="H514" s="109"/>
      <c r="I514" s="110"/>
      <c r="J514" s="110"/>
      <c r="K514" s="111"/>
      <c r="L514" s="111"/>
      <c r="M514" s="111"/>
      <c r="N514" s="111"/>
      <c r="O514" s="128"/>
      <c r="P514" s="111"/>
      <c r="Q514" s="128"/>
      <c r="R514" s="129"/>
      <c r="S514" s="112"/>
      <c r="W514" s="111"/>
      <c r="X514" s="114"/>
      <c r="Y514" s="114"/>
      <c r="Z514" s="111"/>
      <c r="AA514" s="111"/>
      <c r="AC514" s="128"/>
      <c r="AD514" s="111"/>
      <c r="AE514" s="128"/>
      <c r="AF514" s="129"/>
      <c r="AK514" s="114"/>
      <c r="AL514" s="114"/>
      <c r="AM514" s="129"/>
      <c r="AR514" s="86"/>
      <c r="AS514" s="114"/>
      <c r="AT514" s="129"/>
    </row>
    <row r="515" spans="3:47" ht="14.2" customHeight="1" x14ac:dyDescent="0.55000000000000004">
      <c r="C515" s="109"/>
      <c r="D515" s="109"/>
      <c r="E515" s="109"/>
      <c r="F515" s="109"/>
      <c r="G515" s="109"/>
      <c r="H515" s="109"/>
      <c r="I515" s="110"/>
      <c r="J515" s="110"/>
      <c r="K515" s="111"/>
      <c r="L515" s="111"/>
      <c r="M515" s="111"/>
      <c r="N515" s="111"/>
      <c r="O515" s="127" t="s">
        <v>1926</v>
      </c>
      <c r="P515" s="111"/>
      <c r="Q515" s="128"/>
      <c r="R515" s="129" t="s">
        <v>1409</v>
      </c>
      <c r="S515" s="74">
        <v>25</v>
      </c>
      <c r="T515" s="4">
        <f>S515/$AD$2</f>
        <v>5</v>
      </c>
      <c r="U515" s="4">
        <f>$AH$2-V515</f>
        <v>8</v>
      </c>
      <c r="V515" s="4">
        <f>IF(T515&gt;=1,$AH$2/T515,$AH$2)</f>
        <v>2</v>
      </c>
      <c r="W515" s="111"/>
      <c r="X515" s="114" t="s">
        <v>1369</v>
      </c>
      <c r="Y515" s="114">
        <v>9</v>
      </c>
      <c r="Z515" s="111"/>
      <c r="AA515" s="111"/>
      <c r="AB515" s="21">
        <f>IF(T515&gt;1,(T515-1)*$AF$2,0)</f>
        <v>20</v>
      </c>
      <c r="AC515" s="127" t="s">
        <v>1926</v>
      </c>
      <c r="AD515" s="111"/>
      <c r="AE515" s="128"/>
      <c r="AF515" s="129" t="s">
        <v>1409</v>
      </c>
      <c r="AK515" s="114" t="s">
        <v>1369</v>
      </c>
      <c r="AL515" s="114">
        <v>9</v>
      </c>
      <c r="AM515" s="129" t="s">
        <v>1409</v>
      </c>
      <c r="AN515" s="89">
        <v>112</v>
      </c>
      <c r="AO515" s="93">
        <f t="shared" ref="AO515" si="837">(AN515/(660*630))*10^6</f>
        <v>269.36026936026934</v>
      </c>
      <c r="AP515">
        <f t="shared" ref="AP515" si="838">(AO515/$AV$2)</f>
        <v>67.340067340067336</v>
      </c>
      <c r="AR515" s="86" t="s">
        <v>1369</v>
      </c>
      <c r="AS515" s="114">
        <v>9</v>
      </c>
      <c r="AT515" s="129" t="s">
        <v>1409</v>
      </c>
      <c r="AU515" s="95">
        <f t="shared" ref="AU515" si="839">IF(AP515&gt;1,(AP515-1)*$AX$2,0)</f>
        <v>663.40067340067333</v>
      </c>
    </row>
    <row r="516" spans="3:47" ht="14.2" customHeight="1" x14ac:dyDescent="0.55000000000000004">
      <c r="C516" s="109"/>
      <c r="D516" s="109"/>
      <c r="E516" s="109"/>
      <c r="F516" s="109"/>
      <c r="G516" s="109"/>
      <c r="H516" s="109"/>
      <c r="I516" s="110"/>
      <c r="J516" s="110"/>
      <c r="K516" s="111"/>
      <c r="L516" s="111"/>
      <c r="M516" s="111"/>
      <c r="N516" s="111"/>
      <c r="O516" s="128"/>
      <c r="P516" s="111"/>
      <c r="Q516" s="128"/>
      <c r="R516" s="129"/>
      <c r="S516" s="128"/>
      <c r="W516" s="111"/>
      <c r="X516" s="114"/>
      <c r="Y516" s="114"/>
      <c r="Z516" s="111"/>
      <c r="AA516" s="111"/>
      <c r="AC516" s="128"/>
      <c r="AD516" s="111"/>
      <c r="AE516" s="128"/>
      <c r="AF516" s="129"/>
      <c r="AK516" s="114"/>
      <c r="AL516" s="114"/>
      <c r="AM516" s="129"/>
      <c r="AR516" s="86"/>
      <c r="AS516" s="114"/>
      <c r="AT516" s="129"/>
    </row>
    <row r="517" spans="3:47" ht="14.2" customHeight="1" x14ac:dyDescent="0.55000000000000004">
      <c r="C517" s="109"/>
      <c r="D517" s="109"/>
      <c r="E517" s="109"/>
      <c r="F517" s="109"/>
      <c r="G517" s="109"/>
      <c r="H517" s="109"/>
      <c r="I517" s="110"/>
      <c r="J517" s="110"/>
      <c r="K517" s="111"/>
      <c r="L517" s="111"/>
      <c r="M517" s="111"/>
      <c r="N517" s="111"/>
      <c r="O517" s="127" t="s">
        <v>1928</v>
      </c>
      <c r="P517" s="111"/>
      <c r="Q517" s="112"/>
      <c r="R517" s="129" t="s">
        <v>1416</v>
      </c>
      <c r="S517" s="74">
        <v>16</v>
      </c>
      <c r="T517" s="4">
        <f>S517/$AD$2</f>
        <v>3.2</v>
      </c>
      <c r="U517" s="4">
        <f>$AH$2-V517</f>
        <v>6.875</v>
      </c>
      <c r="V517" s="4">
        <f>IF(T517&gt;=1,$AH$2/T517,$AH$2)</f>
        <v>3.125</v>
      </c>
      <c r="W517" s="111"/>
      <c r="X517" s="114" t="s">
        <v>1370</v>
      </c>
      <c r="Y517" s="114">
        <v>9</v>
      </c>
      <c r="Z517" s="111"/>
      <c r="AA517" s="111"/>
      <c r="AB517" s="21">
        <f>IF(T517&gt;1,(T517-1)*$AF$2,0)</f>
        <v>11</v>
      </c>
      <c r="AC517" s="127" t="s">
        <v>1928</v>
      </c>
      <c r="AD517" s="111"/>
      <c r="AE517" s="112"/>
      <c r="AF517" s="129" t="s">
        <v>1416</v>
      </c>
      <c r="AK517" s="114" t="s">
        <v>1370</v>
      </c>
      <c r="AL517" s="114">
        <v>9</v>
      </c>
      <c r="AM517" s="129" t="s">
        <v>1416</v>
      </c>
      <c r="AN517" s="89">
        <v>120</v>
      </c>
      <c r="AO517" s="93">
        <f t="shared" ref="AO517" si="840">(AN517/(660*630))*10^6</f>
        <v>288.60028860028859</v>
      </c>
      <c r="AP517">
        <f t="shared" ref="AP517" si="841">(AO517/$AV$2)</f>
        <v>72.150072150072148</v>
      </c>
      <c r="AR517" s="86" t="s">
        <v>1370</v>
      </c>
      <c r="AS517" s="114">
        <v>9</v>
      </c>
      <c r="AT517" s="129" t="s">
        <v>1416</v>
      </c>
      <c r="AU517" s="95">
        <f t="shared" ref="AU517" si="842">IF(AP517&gt;1,(AP517-1)*$AX$2,0)</f>
        <v>711.50072150072151</v>
      </c>
    </row>
    <row r="518" spans="3:47" ht="14.2" customHeight="1" x14ac:dyDescent="0.55000000000000004">
      <c r="C518" s="120"/>
      <c r="D518" s="122" t="s">
        <v>1917</v>
      </c>
      <c r="E518"/>
      <c r="F518" s="109"/>
      <c r="G518" s="109"/>
      <c r="H518" s="21" t="s">
        <v>1379</v>
      </c>
      <c r="M518" s="111"/>
      <c r="N518" s="111"/>
      <c r="O518" s="111"/>
      <c r="P518" s="111"/>
      <c r="Q518" s="112"/>
      <c r="R518" s="130"/>
      <c r="S518" s="111"/>
      <c r="W518" s="111"/>
      <c r="X518" s="114"/>
      <c r="Y518" s="114"/>
      <c r="Z518" s="111"/>
      <c r="AA518" s="111"/>
      <c r="AC518" s="111"/>
      <c r="AD518" s="111"/>
      <c r="AE518" s="112"/>
      <c r="AF518" s="130"/>
      <c r="AK518" s="114"/>
      <c r="AL518" s="114"/>
      <c r="AM518" s="130"/>
      <c r="AR518" s="86"/>
      <c r="AS518" s="114"/>
      <c r="AT518" s="130"/>
    </row>
    <row r="519" spans="3:47" ht="14.2" customHeight="1" x14ac:dyDescent="0.55000000000000004">
      <c r="C519" s="121" t="s">
        <v>197</v>
      </c>
      <c r="D519" s="122"/>
      <c r="E519"/>
      <c r="F519" s="109"/>
      <c r="G519" s="109"/>
      <c r="H519" s="21" t="s">
        <v>1392</v>
      </c>
      <c r="M519" s="111"/>
      <c r="N519" s="111"/>
      <c r="O519" s="127" t="s">
        <v>1927</v>
      </c>
      <c r="P519" s="111"/>
      <c r="Q519" s="112"/>
      <c r="R519" s="129" t="s">
        <v>1417</v>
      </c>
      <c r="S519" s="74">
        <v>74</v>
      </c>
      <c r="T519" s="4">
        <f>S519/$AD$2</f>
        <v>14.8</v>
      </c>
      <c r="U519" s="4">
        <f>$AH$2-V519</f>
        <v>9.3243243243243246</v>
      </c>
      <c r="V519" s="4">
        <f>IF(T519&gt;=1,$AH$2/T519,$AH$2)</f>
        <v>0.67567567567567566</v>
      </c>
      <c r="W519" s="111"/>
      <c r="X519" s="114" t="s">
        <v>1138</v>
      </c>
      <c r="Y519" s="114">
        <v>9</v>
      </c>
      <c r="Z519" s="111"/>
      <c r="AA519" s="111"/>
      <c r="AB519" s="21">
        <f>IF(T519&gt;1,(T519-1)*$AF$2,0)</f>
        <v>69</v>
      </c>
      <c r="AC519" s="127" t="s">
        <v>1927</v>
      </c>
      <c r="AD519" s="111"/>
      <c r="AE519" s="112"/>
      <c r="AF519" s="129" t="s">
        <v>1417</v>
      </c>
      <c r="AI519" s="36"/>
      <c r="AK519" s="114" t="s">
        <v>1138</v>
      </c>
      <c r="AL519" s="114">
        <v>9</v>
      </c>
      <c r="AM519" s="129" t="s">
        <v>1417</v>
      </c>
      <c r="AN519" s="89">
        <v>82</v>
      </c>
      <c r="AO519" s="93">
        <f t="shared" ref="AO519" si="843">(AN519/(660*630))*10^6</f>
        <v>197.21019721019721</v>
      </c>
      <c r="AP519">
        <f t="shared" ref="AP519" si="844">(AO519/$AV$2)</f>
        <v>49.302549302549302</v>
      </c>
      <c r="AR519" s="86" t="s">
        <v>1138</v>
      </c>
      <c r="AS519" s="114">
        <v>9</v>
      </c>
      <c r="AT519" s="129" t="s">
        <v>1417</v>
      </c>
      <c r="AU519" s="95">
        <f t="shared" ref="AU519" si="845">IF(AP519&gt;1,(AP519-1)*$AX$2,0)</f>
        <v>483.02549302549301</v>
      </c>
    </row>
    <row r="520" spans="3:47" ht="14.2" customHeight="1" x14ac:dyDescent="0.55000000000000004">
      <c r="C520" s="121"/>
      <c r="D520" s="121"/>
      <c r="E520" s="121"/>
      <c r="F520" s="109"/>
      <c r="G520" s="109"/>
      <c r="H520" s="21" t="s">
        <v>1400</v>
      </c>
      <c r="M520" s="111"/>
      <c r="N520" s="111"/>
      <c r="O520" s="111"/>
      <c r="P520" s="111"/>
      <c r="Q520" s="112"/>
      <c r="R520" s="130"/>
      <c r="S520" s="128"/>
      <c r="W520" s="111"/>
      <c r="X520" s="114"/>
      <c r="Y520" s="114"/>
      <c r="Z520" s="111"/>
      <c r="AA520" s="111"/>
      <c r="AC520" s="111"/>
      <c r="AD520" s="111"/>
      <c r="AE520" s="112"/>
      <c r="AF520" s="130"/>
      <c r="AI520" s="36"/>
      <c r="AK520" s="114"/>
      <c r="AL520" s="114"/>
      <c r="AM520" s="130"/>
      <c r="AR520" s="86"/>
      <c r="AS520" s="114"/>
      <c r="AT520" s="130"/>
    </row>
    <row r="521" spans="3:47" ht="14.2" customHeight="1" x14ac:dyDescent="0.55000000000000004">
      <c r="C521" s="123">
        <v>5</v>
      </c>
      <c r="D521" s="124"/>
      <c r="E521" s="125">
        <v>0</v>
      </c>
      <c r="F521" s="109"/>
      <c r="G521" s="109"/>
      <c r="H521" s="21" t="s">
        <v>1405</v>
      </c>
      <c r="M521" s="111"/>
      <c r="N521" s="111"/>
      <c r="O521" s="127" t="s">
        <v>1930</v>
      </c>
      <c r="P521" s="111"/>
      <c r="Q521" s="112"/>
      <c r="R521" s="129" t="s">
        <v>1422</v>
      </c>
      <c r="S521" s="74">
        <v>19</v>
      </c>
      <c r="T521" s="4">
        <f>S521/$AD$2</f>
        <v>3.8</v>
      </c>
      <c r="U521" s="4">
        <f>$AH$2-V521</f>
        <v>7.3684210526315788</v>
      </c>
      <c r="V521" s="4">
        <f>IF(T521&gt;=1,$AH$2/T521,$AH$2)</f>
        <v>2.6315789473684212</v>
      </c>
      <c r="W521" s="111"/>
      <c r="X521" s="114" t="s">
        <v>1371</v>
      </c>
      <c r="Y521" s="114">
        <v>9</v>
      </c>
      <c r="Z521" s="111"/>
      <c r="AA521" s="111"/>
      <c r="AB521" s="21">
        <f>IF(T521&gt;1,(T521-1)*$AF$2,0)</f>
        <v>14</v>
      </c>
      <c r="AC521" s="127" t="s">
        <v>1930</v>
      </c>
      <c r="AD521" s="111"/>
      <c r="AE521" s="112"/>
      <c r="AF521" s="129" t="s">
        <v>1422</v>
      </c>
      <c r="AI521" s="36"/>
      <c r="AK521" s="114" t="s">
        <v>1371</v>
      </c>
      <c r="AL521" s="114">
        <v>9</v>
      </c>
      <c r="AM521" s="129" t="s">
        <v>1422</v>
      </c>
      <c r="AN521" s="89">
        <v>194</v>
      </c>
      <c r="AO521" s="93">
        <f t="shared" ref="AO521" si="846">(AN521/(660*630))*10^6</f>
        <v>466.57046657046658</v>
      </c>
      <c r="AP521">
        <f t="shared" ref="AP521" si="847">(AO521/$AV$2)</f>
        <v>116.64261664261664</v>
      </c>
      <c r="AR521" s="86" t="s">
        <v>1371</v>
      </c>
      <c r="AS521" s="114">
        <v>9</v>
      </c>
      <c r="AT521" s="129" t="s">
        <v>1422</v>
      </c>
      <c r="AU521" s="95">
        <f t="shared" ref="AU521" si="848">IF(AP521&gt;1,(AP521-1)*$AX$2,0)</f>
        <v>1156.4261664261664</v>
      </c>
    </row>
    <row r="522" spans="3:47" ht="14.2" customHeight="1" x14ac:dyDescent="0.55000000000000004">
      <c r="C522" s="123">
        <v>6</v>
      </c>
      <c r="D522" s="124" t="s">
        <v>1934</v>
      </c>
      <c r="E522" s="125">
        <v>0</v>
      </c>
      <c r="F522" s="109"/>
      <c r="G522" s="109"/>
      <c r="H522" s="21" t="s">
        <v>1409</v>
      </c>
      <c r="M522" s="111"/>
      <c r="N522" s="111"/>
      <c r="O522" s="111"/>
      <c r="P522" s="111"/>
      <c r="Q522" s="112"/>
      <c r="R522" s="130"/>
      <c r="S522" s="111"/>
      <c r="W522" s="111"/>
      <c r="X522" s="114"/>
      <c r="Y522" s="114"/>
      <c r="Z522" s="111"/>
      <c r="AA522" s="111"/>
      <c r="AC522" s="111"/>
      <c r="AD522" s="111"/>
      <c r="AE522" s="112"/>
      <c r="AF522" s="130"/>
      <c r="AK522" s="114"/>
      <c r="AL522" s="114"/>
      <c r="AM522" s="130"/>
      <c r="AR522" s="86"/>
      <c r="AS522" s="114"/>
      <c r="AT522" s="130"/>
    </row>
    <row r="523" spans="3:47" ht="14.2" customHeight="1" x14ac:dyDescent="0.55000000000000004">
      <c r="C523" s="123">
        <v>15</v>
      </c>
      <c r="D523" s="124"/>
      <c r="E523" s="125">
        <v>0</v>
      </c>
      <c r="F523" s="109"/>
      <c r="G523" s="109"/>
      <c r="H523" s="21" t="s">
        <v>1416</v>
      </c>
      <c r="M523" s="111"/>
      <c r="N523" s="111"/>
      <c r="O523" s="127" t="s">
        <v>1929</v>
      </c>
      <c r="P523" s="111"/>
      <c r="Q523" s="112"/>
      <c r="R523" s="129" t="s">
        <v>1425</v>
      </c>
      <c r="S523" s="74">
        <v>14</v>
      </c>
      <c r="T523" s="4">
        <f>S523/$AD$2</f>
        <v>2.8</v>
      </c>
      <c r="U523" s="4">
        <f>$AH$2-V523</f>
        <v>6.4285714285714288</v>
      </c>
      <c r="V523" s="4">
        <f>IF(T523&gt;=1,$AH$2/T523,$AH$2)</f>
        <v>3.5714285714285716</v>
      </c>
      <c r="W523" s="111"/>
      <c r="X523" s="114" t="s">
        <v>1372</v>
      </c>
      <c r="Y523" s="114">
        <v>9</v>
      </c>
      <c r="Z523" s="111"/>
      <c r="AA523" s="111"/>
      <c r="AB523" s="21">
        <f>IF(T523&gt;1,(T523-1)*$AF$2,0)</f>
        <v>9</v>
      </c>
      <c r="AC523" s="127" t="s">
        <v>1929</v>
      </c>
      <c r="AD523" s="111"/>
      <c r="AE523" s="112"/>
      <c r="AF523" s="129" t="s">
        <v>1425</v>
      </c>
      <c r="AK523" s="114" t="s">
        <v>1372</v>
      </c>
      <c r="AL523" s="114">
        <v>9</v>
      </c>
      <c r="AM523" s="129" t="s">
        <v>1425</v>
      </c>
      <c r="AN523" s="89">
        <v>122</v>
      </c>
      <c r="AO523" s="93">
        <f t="shared" ref="AO523" si="849">(AN523/(660*630))*10^6</f>
        <v>293.41029341029343</v>
      </c>
      <c r="AP523">
        <f t="shared" ref="AP523" si="850">(AO523/$AV$2)</f>
        <v>73.352573352573359</v>
      </c>
      <c r="AR523" s="86" t="s">
        <v>1372</v>
      </c>
      <c r="AS523" s="114">
        <v>9</v>
      </c>
      <c r="AT523" s="129" t="s">
        <v>1425</v>
      </c>
      <c r="AU523" s="95">
        <f t="shared" ref="AU523" si="851">IF(AP523&gt;1,(AP523-1)*$AX$2,0)</f>
        <v>723.52573352573359</v>
      </c>
    </row>
    <row r="524" spans="3:47" ht="14.2" customHeight="1" x14ac:dyDescent="0.55000000000000004">
      <c r="C524" s="123">
        <v>16</v>
      </c>
      <c r="D524" s="124" t="s">
        <v>1918</v>
      </c>
      <c r="E524" s="125">
        <v>0</v>
      </c>
      <c r="F524" s="109"/>
      <c r="G524" s="109"/>
      <c r="H524" s="21" t="s">
        <v>1417</v>
      </c>
      <c r="M524" s="111"/>
      <c r="N524" s="111"/>
      <c r="O524" s="111"/>
      <c r="P524" s="111"/>
      <c r="Q524" s="112"/>
      <c r="R524" s="130"/>
      <c r="S524" s="128"/>
      <c r="W524" s="111"/>
      <c r="X524" s="114"/>
      <c r="Y524" s="114"/>
      <c r="Z524" s="111"/>
      <c r="AA524" s="111"/>
      <c r="AC524" s="111"/>
      <c r="AD524" s="111"/>
      <c r="AE524" s="112"/>
      <c r="AF524" s="130"/>
      <c r="AI524" s="36"/>
      <c r="AK524" s="114"/>
      <c r="AL524" s="114"/>
      <c r="AM524" s="130"/>
      <c r="AN524" s="89">
        <v>148</v>
      </c>
      <c r="AR524" s="86"/>
      <c r="AS524" s="114"/>
      <c r="AT524" s="130"/>
    </row>
    <row r="525" spans="3:47" ht="14.2" customHeight="1" x14ac:dyDescent="0.55000000000000004">
      <c r="C525" s="123">
        <v>27</v>
      </c>
      <c r="D525" s="124"/>
      <c r="E525" s="125">
        <v>0</v>
      </c>
      <c r="F525" s="109"/>
      <c r="G525" s="109"/>
      <c r="H525" s="21" t="s">
        <v>1422</v>
      </c>
      <c r="M525" s="111"/>
      <c r="N525" s="111"/>
      <c r="O525" s="127" t="s">
        <v>1934</v>
      </c>
      <c r="P525" s="111"/>
      <c r="Q525" s="112"/>
      <c r="R525" s="129" t="s">
        <v>1436</v>
      </c>
      <c r="S525" s="74">
        <v>8.1999999999999993</v>
      </c>
      <c r="T525" s="4">
        <f>S525/$AD$2</f>
        <v>1.64</v>
      </c>
      <c r="U525" s="4">
        <f>$AH$2-V525</f>
        <v>3.9024390243902438</v>
      </c>
      <c r="V525" s="4">
        <f>IF(T525&gt;=1,$AH$2/T525,$AH$2)</f>
        <v>6.0975609756097562</v>
      </c>
      <c r="W525" s="111"/>
      <c r="X525" s="114" t="s">
        <v>1373</v>
      </c>
      <c r="Y525" s="114">
        <v>9</v>
      </c>
      <c r="Z525" s="111"/>
      <c r="AA525" s="111"/>
      <c r="AB525" s="21">
        <f>IF(T525&gt;1,(T525-1)*$AF$2,0)</f>
        <v>3.1999999999999993</v>
      </c>
      <c r="AC525" s="127" t="s">
        <v>1934</v>
      </c>
      <c r="AD525" s="111"/>
      <c r="AE525" s="112"/>
      <c r="AF525" s="129" t="s">
        <v>1436</v>
      </c>
      <c r="AI525" s="36"/>
      <c r="AK525" s="114" t="s">
        <v>1373</v>
      </c>
      <c r="AL525" s="114">
        <v>9</v>
      </c>
      <c r="AM525" s="129" t="s">
        <v>1436</v>
      </c>
      <c r="AN525" s="89">
        <v>148</v>
      </c>
      <c r="AO525" s="93">
        <f t="shared" ref="AO525" si="852">(AN525/(660*630))*10^6</f>
        <v>355.94035594035591</v>
      </c>
      <c r="AP525">
        <f t="shared" ref="AP525" si="853">(AO525/$AV$2)</f>
        <v>88.985088985088979</v>
      </c>
      <c r="AR525" s="86" t="s">
        <v>1373</v>
      </c>
      <c r="AS525" s="114">
        <v>9</v>
      </c>
      <c r="AT525" s="129" t="s">
        <v>1436</v>
      </c>
      <c r="AU525" s="95">
        <f t="shared" ref="AU525" si="854">IF(AP525&gt;1,(AP525-1)*$AX$2,0)</f>
        <v>879.85088985088976</v>
      </c>
    </row>
    <row r="526" spans="3:47" ht="14.2" customHeight="1" x14ac:dyDescent="0.55000000000000004">
      <c r="C526" s="123">
        <v>28</v>
      </c>
      <c r="D526" s="124" t="s">
        <v>1937</v>
      </c>
      <c r="E526" s="125">
        <v>0</v>
      </c>
      <c r="F526" s="109"/>
      <c r="G526" s="109"/>
      <c r="H526" s="21" t="s">
        <v>1425</v>
      </c>
      <c r="M526" s="111"/>
      <c r="N526" s="111"/>
      <c r="O526" s="110"/>
      <c r="P526" s="111"/>
      <c r="Q526" s="112"/>
      <c r="R526" s="117"/>
      <c r="S526" s="111"/>
      <c r="W526" s="111"/>
      <c r="X526" s="114"/>
      <c r="Y526" s="114"/>
      <c r="Z526" s="111"/>
      <c r="AA526" s="111"/>
      <c r="AC526" s="110"/>
      <c r="AD526" s="111"/>
      <c r="AE526" s="112"/>
      <c r="AF526" s="117"/>
      <c r="AI526" s="36"/>
      <c r="AK526" s="114"/>
      <c r="AL526" s="114"/>
      <c r="AM526" s="117"/>
      <c r="AR526" s="86"/>
      <c r="AS526" s="114"/>
      <c r="AT526" s="117"/>
    </row>
    <row r="527" spans="3:47" ht="14.2" customHeight="1" x14ac:dyDescent="0.55000000000000004">
      <c r="C527" s="123">
        <v>37</v>
      </c>
      <c r="D527" s="124"/>
      <c r="E527" s="125">
        <v>0</v>
      </c>
      <c r="F527" s="109"/>
      <c r="G527" s="109"/>
      <c r="H527" s="21" t="s">
        <v>1436</v>
      </c>
      <c r="M527" s="111"/>
      <c r="N527" s="111"/>
      <c r="O527" s="127" t="s">
        <v>1918</v>
      </c>
      <c r="P527" s="111"/>
      <c r="Q527" s="112"/>
      <c r="R527" s="129" t="s">
        <v>1437</v>
      </c>
      <c r="S527" s="74">
        <v>14</v>
      </c>
      <c r="T527" s="4">
        <f>S527/$AD$2</f>
        <v>2.8</v>
      </c>
      <c r="U527" s="4">
        <f>$AH$2-V527</f>
        <v>6.4285714285714288</v>
      </c>
      <c r="V527" s="4">
        <f>IF(T527&gt;=1,$AH$2/T527,$AH$2)</f>
        <v>3.5714285714285716</v>
      </c>
      <c r="W527" s="111"/>
      <c r="X527" s="114" t="s">
        <v>1367</v>
      </c>
      <c r="Y527" s="114">
        <v>10</v>
      </c>
      <c r="Z527" s="111"/>
      <c r="AA527" s="111"/>
      <c r="AB527" s="21">
        <f>IF(T527&gt;1,(T527-1)*$AF$2,0)</f>
        <v>9</v>
      </c>
      <c r="AC527" s="127" t="s">
        <v>1918</v>
      </c>
      <c r="AD527" s="111"/>
      <c r="AE527" s="112"/>
      <c r="AF527" s="129" t="s">
        <v>1437</v>
      </c>
      <c r="AI527" s="36"/>
      <c r="AK527" s="114" t="s">
        <v>1367</v>
      </c>
      <c r="AL527" s="114">
        <v>10</v>
      </c>
      <c r="AM527" s="129" t="s">
        <v>1437</v>
      </c>
      <c r="AN527" s="89">
        <v>44</v>
      </c>
      <c r="AO527" s="93">
        <f t="shared" ref="AO527" si="855">(AN527/(660*630))*10^6</f>
        <v>105.82010582010582</v>
      </c>
      <c r="AP527">
        <f t="shared" ref="AP527" si="856">(AO527/$AV$2)</f>
        <v>26.455026455026456</v>
      </c>
      <c r="AR527" s="87" t="s">
        <v>1367</v>
      </c>
      <c r="AS527" s="114">
        <v>10</v>
      </c>
      <c r="AT527" s="129" t="s">
        <v>1437</v>
      </c>
      <c r="AU527" s="95">
        <f t="shared" ref="AU527" si="857">IF(AP527&gt;1,(AP527-1)*$AX$2,0)</f>
        <v>254.55026455026456</v>
      </c>
    </row>
    <row r="528" spans="3:47" ht="14.2" customHeight="1" x14ac:dyDescent="0.55000000000000004">
      <c r="C528" s="123">
        <v>38</v>
      </c>
      <c r="D528" s="124" t="s">
        <v>1919</v>
      </c>
      <c r="E528" s="125">
        <v>0</v>
      </c>
      <c r="F528" s="109"/>
      <c r="G528" s="109"/>
      <c r="H528" s="21" t="s">
        <v>1437</v>
      </c>
      <c r="M528" s="111"/>
      <c r="N528" s="111"/>
      <c r="O528" s="127"/>
      <c r="P528" s="111"/>
      <c r="Q528" s="112"/>
      <c r="R528" s="117"/>
      <c r="S528" s="111"/>
      <c r="W528" s="111"/>
      <c r="X528" s="114"/>
      <c r="Y528" s="114"/>
      <c r="Z528" s="111"/>
      <c r="AA528" s="111"/>
      <c r="AC528" s="127"/>
      <c r="AD528" s="111"/>
      <c r="AE528" s="112"/>
      <c r="AF528" s="117"/>
      <c r="AI528" s="36"/>
      <c r="AK528" s="114"/>
      <c r="AL528" s="114"/>
      <c r="AM528" s="117"/>
      <c r="AR528" s="86"/>
      <c r="AS528" s="114"/>
      <c r="AT528" s="117"/>
    </row>
    <row r="529" spans="3:47" ht="14.2" customHeight="1" x14ac:dyDescent="0.55000000000000004">
      <c r="C529" s="123">
        <v>73</v>
      </c>
      <c r="D529" s="124"/>
      <c r="E529" s="125">
        <v>0</v>
      </c>
      <c r="F529" s="109"/>
      <c r="G529" s="109"/>
      <c r="H529" s="21" t="s">
        <v>1438</v>
      </c>
      <c r="M529" s="111"/>
      <c r="N529" s="111"/>
      <c r="O529" s="127" t="s">
        <v>1933</v>
      </c>
      <c r="P529" s="111"/>
      <c r="Q529" s="112"/>
      <c r="R529" s="129" t="s">
        <v>1438</v>
      </c>
      <c r="S529" s="74">
        <v>36</v>
      </c>
      <c r="T529" s="4">
        <f>S529/$AD$2</f>
        <v>7.2</v>
      </c>
      <c r="U529" s="4">
        <f>$AH$2-V529</f>
        <v>8.6111111111111107</v>
      </c>
      <c r="V529" s="4">
        <f>IF(T529&gt;=1,$AH$2/T529,$AH$2)</f>
        <v>1.3888888888888888</v>
      </c>
      <c r="W529" s="111"/>
      <c r="X529" s="114" t="s">
        <v>1368</v>
      </c>
      <c r="Y529" s="114">
        <v>10</v>
      </c>
      <c r="Z529" s="111"/>
      <c r="AA529" s="111"/>
      <c r="AB529" s="21">
        <f>IF(T529&gt;1,(T529-1)*$AF$2,0)</f>
        <v>31</v>
      </c>
      <c r="AC529" s="127" t="s">
        <v>1933</v>
      </c>
      <c r="AD529" s="111"/>
      <c r="AE529" s="112"/>
      <c r="AF529" s="129" t="s">
        <v>1438</v>
      </c>
      <c r="AI529" s="36"/>
      <c r="AK529" s="114" t="s">
        <v>1368</v>
      </c>
      <c r="AL529" s="114">
        <v>10</v>
      </c>
      <c r="AM529" s="129" t="s">
        <v>1438</v>
      </c>
      <c r="AN529" s="89">
        <v>54</v>
      </c>
      <c r="AO529" s="93">
        <f t="shared" ref="AO529" si="858">(AN529/(660*630))*10^6</f>
        <v>129.87012987012986</v>
      </c>
      <c r="AP529">
        <f t="shared" ref="AP529" si="859">(AO529/$AV$2)</f>
        <v>32.467532467532465</v>
      </c>
      <c r="AR529" s="86" t="s">
        <v>1368</v>
      </c>
      <c r="AS529" s="114">
        <v>10</v>
      </c>
      <c r="AT529" s="129" t="s">
        <v>1438</v>
      </c>
      <c r="AU529" s="95">
        <f t="shared" ref="AU529" si="860">IF(AP529&gt;1,(AP529-1)*$AX$2,0)</f>
        <v>314.67532467532465</v>
      </c>
    </row>
    <row r="530" spans="3:47" ht="14.2" customHeight="1" x14ac:dyDescent="0.55000000000000004">
      <c r="C530" s="123">
        <v>74</v>
      </c>
      <c r="D530" s="124" t="s">
        <v>1931</v>
      </c>
      <c r="E530" s="125">
        <v>0</v>
      </c>
      <c r="F530" s="109"/>
      <c r="G530" s="109"/>
      <c r="H530" s="21" t="s">
        <v>1439</v>
      </c>
      <c r="M530" s="111"/>
      <c r="N530" s="111"/>
      <c r="O530" s="127"/>
      <c r="P530" s="111"/>
      <c r="Q530" s="112"/>
      <c r="R530" s="117"/>
      <c r="S530" s="111"/>
      <c r="W530" s="111"/>
      <c r="X530" s="114"/>
      <c r="Y530" s="114"/>
      <c r="Z530" s="111"/>
      <c r="AA530" s="111"/>
      <c r="AC530" s="127"/>
      <c r="AD530" s="111"/>
      <c r="AE530" s="112"/>
      <c r="AF530" s="117"/>
      <c r="AI530" s="36"/>
      <c r="AK530" s="114"/>
      <c r="AL530" s="114"/>
      <c r="AM530" s="117"/>
      <c r="AR530" s="86"/>
      <c r="AS530" s="114"/>
      <c r="AT530" s="117"/>
    </row>
    <row r="531" spans="3:47" ht="14.2" customHeight="1" x14ac:dyDescent="0.55000000000000004">
      <c r="C531" s="123">
        <v>95</v>
      </c>
      <c r="D531" s="124"/>
      <c r="E531" s="125">
        <v>0</v>
      </c>
      <c r="F531" s="109"/>
      <c r="G531" s="109"/>
      <c r="H531" s="21" t="s">
        <v>1441</v>
      </c>
      <c r="M531" s="111"/>
      <c r="N531" s="111"/>
      <c r="O531" s="127" t="s">
        <v>1931</v>
      </c>
      <c r="P531" s="111"/>
      <c r="Q531" s="112"/>
      <c r="R531" s="129" t="s">
        <v>1439</v>
      </c>
      <c r="S531" s="74">
        <v>60</v>
      </c>
      <c r="T531" s="4">
        <f>S531/$AD$2</f>
        <v>12</v>
      </c>
      <c r="U531" s="4">
        <f>$AH$2-V531</f>
        <v>9.1666666666666661</v>
      </c>
      <c r="V531" s="4">
        <f>IF(T531&gt;=1,$AH$2/T531,$AH$2)</f>
        <v>0.83333333333333337</v>
      </c>
      <c r="W531" s="111"/>
      <c r="X531" s="114" t="s">
        <v>1369</v>
      </c>
      <c r="Y531" s="114">
        <v>10</v>
      </c>
      <c r="Z531" s="111"/>
      <c r="AA531" s="111"/>
      <c r="AB531" s="21">
        <f>IF(T531&gt;1,(T531-1)*$AF$2,0)</f>
        <v>55</v>
      </c>
      <c r="AC531" s="127" t="s">
        <v>1931</v>
      </c>
      <c r="AD531" s="111"/>
      <c r="AE531" s="112"/>
      <c r="AF531" s="129" t="s">
        <v>1439</v>
      </c>
      <c r="AI531" s="36"/>
      <c r="AK531" s="114" t="s">
        <v>1369</v>
      </c>
      <c r="AL531" s="114">
        <v>10</v>
      </c>
      <c r="AM531" s="129" t="s">
        <v>1439</v>
      </c>
      <c r="AN531" s="89">
        <v>109</v>
      </c>
      <c r="AO531" s="93">
        <f t="shared" ref="AO531" si="861">(AN531/(660*630))*10^6</f>
        <v>262.14526214526211</v>
      </c>
      <c r="AP531">
        <f t="shared" ref="AP531" si="862">(AO531/$AV$2)</f>
        <v>65.536315536315527</v>
      </c>
      <c r="AR531" s="86" t="s">
        <v>1369</v>
      </c>
      <c r="AS531" s="114">
        <v>10</v>
      </c>
      <c r="AT531" s="129" t="s">
        <v>1439</v>
      </c>
      <c r="AU531" s="95">
        <f t="shared" ref="AU531" si="863">IF(AP531&gt;1,(AP531-1)*$AX$2,0)</f>
        <v>645.36315536315533</v>
      </c>
    </row>
    <row r="532" spans="3:47" ht="14.2" customHeight="1" x14ac:dyDescent="0.55000000000000004">
      <c r="C532" s="123">
        <v>96</v>
      </c>
      <c r="D532" s="124" t="s">
        <v>1933</v>
      </c>
      <c r="E532" s="125">
        <v>0</v>
      </c>
      <c r="F532" s="109"/>
      <c r="G532" s="109"/>
      <c r="H532" s="21" t="s">
        <v>1442</v>
      </c>
      <c r="M532" s="111"/>
      <c r="N532" s="111"/>
      <c r="O532" s="127"/>
      <c r="P532" s="111"/>
      <c r="Q532" s="112"/>
      <c r="R532" s="117"/>
      <c r="S532" s="111"/>
      <c r="W532" s="111"/>
      <c r="X532" s="114"/>
      <c r="Y532" s="114"/>
      <c r="Z532" s="111"/>
      <c r="AA532" s="111"/>
      <c r="AC532" s="127"/>
      <c r="AD532" s="111"/>
      <c r="AE532" s="112"/>
      <c r="AF532" s="117"/>
      <c r="AI532" s="36"/>
      <c r="AK532" s="114"/>
      <c r="AL532" s="114"/>
      <c r="AM532" s="117"/>
      <c r="AR532" s="86"/>
      <c r="AS532" s="114"/>
      <c r="AT532" s="117"/>
    </row>
    <row r="533" spans="3:47" ht="14.2" customHeight="1" x14ac:dyDescent="0.55000000000000004">
      <c r="C533" s="123">
        <v>97</v>
      </c>
      <c r="D533" s="124"/>
      <c r="E533" s="125">
        <v>0</v>
      </c>
      <c r="F533" s="109"/>
      <c r="G533" s="109"/>
      <c r="H533" s="21" t="s">
        <v>1443</v>
      </c>
      <c r="M533" s="111"/>
      <c r="N533" s="111"/>
      <c r="O533" s="127" t="s">
        <v>1919</v>
      </c>
      <c r="P533" s="111"/>
      <c r="Q533" s="112"/>
      <c r="R533" s="129" t="s">
        <v>1441</v>
      </c>
      <c r="S533" s="74">
        <v>146</v>
      </c>
      <c r="T533" s="4">
        <f>S533/$AD$2</f>
        <v>29.2</v>
      </c>
      <c r="U533" s="4">
        <f>$AH$2-V533</f>
        <v>9.6575342465753433</v>
      </c>
      <c r="V533" s="4">
        <f>IF(T533&gt;=1,$AH$2/T533,$AH$2)</f>
        <v>0.34246575342465752</v>
      </c>
      <c r="W533" s="111"/>
      <c r="X533" s="114" t="s">
        <v>1370</v>
      </c>
      <c r="Y533" s="114">
        <v>10</v>
      </c>
      <c r="Z533" s="111"/>
      <c r="AA533" s="111"/>
      <c r="AB533" s="21">
        <f>IF(T533&gt;1,(T533-1)*$AF$2,0)</f>
        <v>141</v>
      </c>
      <c r="AC533" s="127" t="s">
        <v>1919</v>
      </c>
      <c r="AD533" s="111"/>
      <c r="AE533" s="112"/>
      <c r="AF533" s="129" t="s">
        <v>1441</v>
      </c>
      <c r="AI533" s="36"/>
      <c r="AK533" s="114" t="s">
        <v>1370</v>
      </c>
      <c r="AL533" s="114">
        <v>10</v>
      </c>
      <c r="AM533" s="129" t="s">
        <v>1441</v>
      </c>
      <c r="AN533" s="89">
        <v>102</v>
      </c>
      <c r="AO533" s="93">
        <f t="shared" ref="AO533" si="864">(AN533/(660*630))*10^6</f>
        <v>245.31024531024531</v>
      </c>
      <c r="AP533">
        <f t="shared" ref="AP533" si="865">(AO533/$AV$2)</f>
        <v>61.327561327561327</v>
      </c>
      <c r="AR533" s="86" t="s">
        <v>1370</v>
      </c>
      <c r="AS533" s="114">
        <v>10</v>
      </c>
      <c r="AT533" s="129" t="s">
        <v>1441</v>
      </c>
      <c r="AU533" s="95">
        <f t="shared" ref="AU533" si="866">IF(AP533&gt;1,(AP533-1)*$AX$2,0)</f>
        <v>603.2756132756133</v>
      </c>
    </row>
    <row r="534" spans="3:47" ht="14.2" customHeight="1" x14ac:dyDescent="0.55000000000000004">
      <c r="C534" s="123">
        <v>98</v>
      </c>
      <c r="D534" s="124" t="s">
        <v>1936</v>
      </c>
      <c r="E534" s="125">
        <v>0</v>
      </c>
      <c r="F534" s="109"/>
      <c r="G534" s="109"/>
      <c r="H534" s="21" t="s">
        <v>1445</v>
      </c>
      <c r="M534" s="111"/>
      <c r="N534" s="111"/>
      <c r="O534" s="127"/>
      <c r="P534" s="111"/>
      <c r="Q534" s="112"/>
      <c r="R534" s="117"/>
      <c r="S534" s="111"/>
      <c r="W534" s="111"/>
      <c r="X534" s="114"/>
      <c r="Y534" s="114"/>
      <c r="Z534" s="111"/>
      <c r="AA534" s="111"/>
      <c r="AC534" s="127"/>
      <c r="AD534" s="111"/>
      <c r="AE534" s="112"/>
      <c r="AF534" s="117"/>
      <c r="AI534" s="36"/>
      <c r="AK534" s="114"/>
      <c r="AL534" s="114"/>
      <c r="AM534" s="117"/>
      <c r="AR534" s="86"/>
      <c r="AS534" s="114"/>
      <c r="AT534" s="117"/>
    </row>
    <row r="535" spans="3:47" ht="14.2" customHeight="1" x14ac:dyDescent="0.55000000000000004">
      <c r="C535" s="123">
        <v>105</v>
      </c>
      <c r="D535" s="124"/>
      <c r="E535" s="125">
        <v>0</v>
      </c>
      <c r="F535" s="109"/>
      <c r="G535" s="109"/>
      <c r="H535" s="21" t="s">
        <v>1451</v>
      </c>
      <c r="M535" s="111"/>
      <c r="N535" s="111"/>
      <c r="O535" s="127" t="s">
        <v>1937</v>
      </c>
      <c r="P535" s="111"/>
      <c r="Q535" s="112"/>
      <c r="R535" s="129" t="s">
        <v>1442</v>
      </c>
      <c r="S535" s="74">
        <v>106</v>
      </c>
      <c r="T535" s="4">
        <f>S535/$AD$2</f>
        <v>21.2</v>
      </c>
      <c r="U535" s="4">
        <f>$AH$2-V535</f>
        <v>9.5283018867924536</v>
      </c>
      <c r="V535" s="4">
        <f>IF(T535&gt;=1,$AH$2/T535,$AH$2)</f>
        <v>0.47169811320754718</v>
      </c>
      <c r="W535" s="111"/>
      <c r="X535" s="114" t="s">
        <v>1138</v>
      </c>
      <c r="Y535" s="114">
        <v>10</v>
      </c>
      <c r="Z535" s="111"/>
      <c r="AA535" s="111"/>
      <c r="AB535" s="21">
        <f>IF(T535&gt;1,(T535-1)*$AF$2,0)</f>
        <v>101</v>
      </c>
      <c r="AC535" s="127" t="s">
        <v>1937</v>
      </c>
      <c r="AD535" s="111"/>
      <c r="AE535" s="112"/>
      <c r="AF535" s="129" t="s">
        <v>1442</v>
      </c>
      <c r="AK535" s="114" t="s">
        <v>1138</v>
      </c>
      <c r="AL535" s="114">
        <v>10</v>
      </c>
      <c r="AM535" s="129" t="s">
        <v>1442</v>
      </c>
      <c r="AN535" s="89">
        <v>57</v>
      </c>
      <c r="AO535" s="93">
        <f t="shared" ref="AO535" si="867">(AN535/(660*630))*10^6</f>
        <v>137.08513708513709</v>
      </c>
      <c r="AP535">
        <f t="shared" ref="AP535" si="868">(AO535/$AV$2)</f>
        <v>34.271284271284273</v>
      </c>
      <c r="AR535" s="86" t="s">
        <v>1138</v>
      </c>
      <c r="AS535" s="114">
        <v>10</v>
      </c>
      <c r="AT535" s="129" t="s">
        <v>1442</v>
      </c>
      <c r="AU535" s="95">
        <f t="shared" ref="AU535" si="869">IF(AP535&gt;1,(AP535-1)*$AX$2,0)</f>
        <v>332.71284271284276</v>
      </c>
    </row>
    <row r="536" spans="3:47" ht="14.2" customHeight="1" x14ac:dyDescent="0.55000000000000004">
      <c r="C536" s="123">
        <v>106</v>
      </c>
      <c r="D536" s="124" t="s">
        <v>1920</v>
      </c>
      <c r="E536" s="125">
        <v>0</v>
      </c>
      <c r="F536" s="109"/>
      <c r="G536" s="109"/>
      <c r="H536" s="109"/>
      <c r="I536" s="110"/>
      <c r="J536" s="110"/>
      <c r="K536" s="111"/>
      <c r="L536" s="111"/>
      <c r="M536" s="111"/>
      <c r="N536" s="111"/>
      <c r="O536" s="127"/>
      <c r="P536" s="111"/>
      <c r="Q536" s="112"/>
      <c r="R536" s="117"/>
      <c r="S536" s="111"/>
      <c r="W536" s="111"/>
      <c r="X536" s="114"/>
      <c r="Y536" s="114"/>
      <c r="Z536" s="111"/>
      <c r="AA536" s="111"/>
      <c r="AC536" s="127"/>
      <c r="AD536" s="111"/>
      <c r="AE536" s="112"/>
      <c r="AF536" s="117"/>
      <c r="AK536" s="114"/>
      <c r="AL536" s="114"/>
      <c r="AM536" s="117"/>
      <c r="AR536" s="86"/>
      <c r="AS536" s="114"/>
      <c r="AT536" s="117"/>
    </row>
    <row r="537" spans="3:47" ht="14.2" customHeight="1" x14ac:dyDescent="0.55000000000000004">
      <c r="C537" s="123">
        <v>119</v>
      </c>
      <c r="D537" s="124"/>
      <c r="E537" s="125">
        <v>0</v>
      </c>
      <c r="F537" s="109"/>
      <c r="G537" s="109"/>
      <c r="H537" s="109"/>
      <c r="I537" s="110"/>
      <c r="J537" s="110"/>
      <c r="K537" s="111"/>
      <c r="L537" s="111"/>
      <c r="M537" s="111"/>
      <c r="N537" s="111"/>
      <c r="O537" s="127" t="s">
        <v>1936</v>
      </c>
      <c r="P537" s="111"/>
      <c r="Q537" s="112"/>
      <c r="R537" s="129" t="s">
        <v>1443</v>
      </c>
      <c r="S537" s="74">
        <v>4.6100000000000003</v>
      </c>
      <c r="T537" s="4">
        <f>S537/$AD$2</f>
        <v>0.92200000000000004</v>
      </c>
      <c r="U537" s="4">
        <f>$AH$2-V537</f>
        <v>0</v>
      </c>
      <c r="V537" s="4">
        <f>IF(T537&gt;=1,$AH$2/T537,$AH$2)</f>
        <v>10</v>
      </c>
      <c r="W537" s="111"/>
      <c r="X537" s="114" t="s">
        <v>1371</v>
      </c>
      <c r="Y537" s="114">
        <v>10</v>
      </c>
      <c r="Z537" s="111"/>
      <c r="AA537" s="111"/>
      <c r="AB537" s="21">
        <f>IF(T537&gt;1,(T537-1)*$AF$2,0)</f>
        <v>0</v>
      </c>
      <c r="AC537" s="127" t="s">
        <v>1936</v>
      </c>
      <c r="AD537" s="111"/>
      <c r="AE537" s="112"/>
      <c r="AF537" s="129" t="s">
        <v>1443</v>
      </c>
      <c r="AI537" s="36"/>
      <c r="AK537" s="114" t="s">
        <v>1371</v>
      </c>
      <c r="AL537" s="114">
        <v>10</v>
      </c>
      <c r="AM537" s="129" t="s">
        <v>1443</v>
      </c>
      <c r="AN537" s="89">
        <v>75</v>
      </c>
      <c r="AO537" s="93">
        <f t="shared" ref="AO537" si="870">(AN537/(660*630))*10^6</f>
        <v>180.37518037518038</v>
      </c>
      <c r="AP537">
        <f t="shared" ref="AP537" si="871">(AO537/$AV$2)</f>
        <v>45.093795093795094</v>
      </c>
      <c r="AR537" s="86" t="s">
        <v>1371</v>
      </c>
      <c r="AS537" s="114">
        <v>10</v>
      </c>
      <c r="AT537" s="129" t="s">
        <v>1443</v>
      </c>
      <c r="AU537" s="95">
        <f t="shared" ref="AU537" si="872">IF(AP537&gt;1,(AP537-1)*$AX$2,0)</f>
        <v>440.93795093795097</v>
      </c>
    </row>
    <row r="538" spans="3:47" ht="14.2" customHeight="1" x14ac:dyDescent="0.55000000000000004">
      <c r="C538" s="123">
        <v>120</v>
      </c>
      <c r="D538" s="124" t="s">
        <v>1921</v>
      </c>
      <c r="E538" s="125">
        <v>0</v>
      </c>
      <c r="F538" s="109"/>
      <c r="G538" s="109"/>
      <c r="H538" s="109"/>
      <c r="I538" s="110"/>
      <c r="J538" s="110"/>
      <c r="K538" s="111"/>
      <c r="L538" s="111"/>
      <c r="M538" s="111"/>
      <c r="N538" s="111"/>
      <c r="O538" s="127"/>
      <c r="P538" s="111"/>
      <c r="Q538" s="112"/>
      <c r="R538" s="117"/>
      <c r="S538" s="111"/>
      <c r="W538" s="111"/>
      <c r="X538" s="114"/>
      <c r="Y538" s="114"/>
      <c r="Z538" s="111"/>
      <c r="AA538" s="111"/>
      <c r="AC538" s="127"/>
      <c r="AD538" s="111"/>
      <c r="AE538" s="112"/>
      <c r="AF538" s="117"/>
      <c r="AI538" s="36"/>
      <c r="AK538" s="114"/>
      <c r="AL538" s="114"/>
      <c r="AM538" s="117"/>
      <c r="AR538" s="86"/>
      <c r="AS538" s="114"/>
      <c r="AT538" s="117"/>
    </row>
    <row r="539" spans="3:47" ht="14.2" customHeight="1" x14ac:dyDescent="0.55000000000000004">
      <c r="C539" s="123">
        <v>121</v>
      </c>
      <c r="D539" s="124"/>
      <c r="E539" s="125">
        <v>0</v>
      </c>
      <c r="F539" s="109"/>
      <c r="G539" s="109"/>
      <c r="H539" s="109"/>
      <c r="I539" s="110"/>
      <c r="J539" s="110"/>
      <c r="K539" s="111"/>
      <c r="L539" s="111"/>
      <c r="M539" s="111"/>
      <c r="N539" s="111"/>
      <c r="O539" s="127" t="s">
        <v>1920</v>
      </c>
      <c r="P539" s="111"/>
      <c r="Q539" s="112"/>
      <c r="R539" s="129" t="s">
        <v>1445</v>
      </c>
      <c r="S539" s="74">
        <v>4.57</v>
      </c>
      <c r="T539" s="4">
        <f>S539/$AD$2</f>
        <v>0.91400000000000003</v>
      </c>
      <c r="U539" s="4">
        <f>$AH$2-V539</f>
        <v>0</v>
      </c>
      <c r="V539" s="4">
        <f>IF(T539&gt;=1,$AH$2/T539,$AH$2)</f>
        <v>10</v>
      </c>
      <c r="W539" s="111"/>
      <c r="X539" s="114" t="s">
        <v>1372</v>
      </c>
      <c r="Y539" s="114">
        <v>10</v>
      </c>
      <c r="Z539" s="111"/>
      <c r="AA539" s="111"/>
      <c r="AB539" s="21">
        <f>IF(T539&gt;1,(T539-1)*$AF$2,0)</f>
        <v>0</v>
      </c>
      <c r="AC539" s="127" t="s">
        <v>1920</v>
      </c>
      <c r="AD539" s="111"/>
      <c r="AE539" s="112"/>
      <c r="AF539" s="129" t="s">
        <v>1445</v>
      </c>
      <c r="AI539" s="36"/>
      <c r="AK539" s="114" t="s">
        <v>1372</v>
      </c>
      <c r="AL539" s="114">
        <v>10</v>
      </c>
      <c r="AM539" s="129" t="s">
        <v>1445</v>
      </c>
      <c r="AN539" s="89">
        <v>74</v>
      </c>
      <c r="AO539" s="93">
        <f t="shared" ref="AO539" si="873">(AN539/(660*630))*10^6</f>
        <v>177.97017797017796</v>
      </c>
      <c r="AP539">
        <f t="shared" ref="AP539" si="874">(AO539/$AV$2)</f>
        <v>44.492544492544489</v>
      </c>
      <c r="AR539" s="86" t="s">
        <v>1372</v>
      </c>
      <c r="AS539" s="114">
        <v>10</v>
      </c>
      <c r="AT539" s="129" t="s">
        <v>1445</v>
      </c>
      <c r="AU539" s="95">
        <f t="shared" ref="AU539" si="875">IF(AP539&gt;1,(AP539-1)*$AX$2,0)</f>
        <v>434.92544492544488</v>
      </c>
    </row>
    <row r="540" spans="3:47" ht="14.2" customHeight="1" x14ac:dyDescent="0.55000000000000004">
      <c r="C540" s="123">
        <v>122</v>
      </c>
      <c r="D540" s="124" t="s">
        <v>1935</v>
      </c>
      <c r="E540" s="125">
        <v>0</v>
      </c>
      <c r="F540" s="109"/>
      <c r="G540" s="109"/>
      <c r="H540" s="109"/>
      <c r="I540" s="110"/>
      <c r="J540" s="110"/>
      <c r="K540" s="111"/>
      <c r="L540" s="111"/>
      <c r="M540" s="111"/>
      <c r="N540" s="111"/>
      <c r="O540" s="127"/>
      <c r="P540" s="111"/>
      <c r="Q540" s="112"/>
      <c r="R540" s="117"/>
      <c r="S540" s="111"/>
      <c r="W540" s="111"/>
      <c r="X540" s="114"/>
      <c r="Y540" s="114"/>
      <c r="Z540" s="111"/>
      <c r="AA540" s="111"/>
      <c r="AC540" s="127"/>
      <c r="AD540" s="111"/>
      <c r="AE540" s="112"/>
      <c r="AF540" s="117"/>
      <c r="AI540" s="36"/>
      <c r="AK540" s="114"/>
      <c r="AL540" s="114"/>
      <c r="AM540" s="117"/>
      <c r="AR540" s="86"/>
      <c r="AS540" s="114"/>
      <c r="AT540" s="117"/>
    </row>
    <row r="541" spans="3:47" ht="14.2" customHeight="1" x14ac:dyDescent="0.55000000000000004">
      <c r="C541" s="123">
        <v>123</v>
      </c>
      <c r="D541" s="124"/>
      <c r="E541" s="125">
        <v>0</v>
      </c>
      <c r="F541" s="109"/>
      <c r="G541" s="109"/>
      <c r="H541" s="109"/>
      <c r="I541" s="110"/>
      <c r="J541" s="110"/>
      <c r="K541" s="111"/>
      <c r="L541" s="111"/>
      <c r="M541" s="111"/>
      <c r="N541" s="111"/>
      <c r="O541" s="127" t="s">
        <v>1921</v>
      </c>
      <c r="P541" s="111"/>
      <c r="Q541" s="112"/>
      <c r="R541" s="129" t="s">
        <v>1451</v>
      </c>
      <c r="S541" s="74">
        <v>9.3000000000000007</v>
      </c>
      <c r="T541" s="4">
        <f>S541/$AD$2</f>
        <v>1.86</v>
      </c>
      <c r="U541" s="4">
        <f>$AH$2-V541</f>
        <v>4.623655913978495</v>
      </c>
      <c r="V541" s="4">
        <f>IF(T541&gt;=1,$AH$2/T541,$AH$2)</f>
        <v>5.376344086021505</v>
      </c>
      <c r="W541" s="111"/>
      <c r="X541" s="114" t="s">
        <v>1373</v>
      </c>
      <c r="Y541" s="114">
        <v>10</v>
      </c>
      <c r="Z541" s="111"/>
      <c r="AA541" s="111"/>
      <c r="AB541" s="21">
        <f>IF(T541&gt;1,(T541-1)*$AF$2,0)</f>
        <v>4.3000000000000007</v>
      </c>
      <c r="AC541" s="127" t="s">
        <v>1921</v>
      </c>
      <c r="AD541" s="111"/>
      <c r="AE541" s="112"/>
      <c r="AF541" s="129" t="s">
        <v>1451</v>
      </c>
      <c r="AI541" s="36"/>
      <c r="AK541" s="114" t="s">
        <v>1373</v>
      </c>
      <c r="AL541" s="114">
        <v>10</v>
      </c>
      <c r="AM541" s="129" t="s">
        <v>1451</v>
      </c>
      <c r="AN541" s="89">
        <v>66</v>
      </c>
      <c r="AO541" s="93">
        <f t="shared" ref="AO541" si="876">(AN541/(660*630))*10^6</f>
        <v>158.73015873015873</v>
      </c>
      <c r="AP541">
        <f t="shared" ref="AP541" si="877">(AO541/$AV$2)</f>
        <v>39.682539682539684</v>
      </c>
      <c r="AR541" s="86" t="s">
        <v>1373</v>
      </c>
      <c r="AS541" s="114">
        <v>10</v>
      </c>
      <c r="AT541" s="129" t="s">
        <v>1451</v>
      </c>
      <c r="AU541" s="95">
        <f t="shared" ref="AU541" si="878">IF(AP541&gt;1,(AP541-1)*$AX$2,0)</f>
        <v>386.82539682539687</v>
      </c>
    </row>
    <row r="542" spans="3:47" ht="14.2" customHeight="1" x14ac:dyDescent="0.55000000000000004">
      <c r="C542" s="123">
        <v>124</v>
      </c>
      <c r="D542" s="124" t="s">
        <v>1922</v>
      </c>
      <c r="E542" s="125">
        <v>0</v>
      </c>
      <c r="F542" s="109"/>
      <c r="G542" s="109"/>
      <c r="H542" s="109"/>
      <c r="I542" s="110"/>
      <c r="J542" s="110"/>
      <c r="K542" s="111"/>
      <c r="L542" s="111"/>
      <c r="M542" s="111"/>
      <c r="N542" s="111"/>
      <c r="O542" s="4"/>
      <c r="Q542" s="4"/>
      <c r="R542" s="4"/>
      <c r="S542" s="111"/>
      <c r="W542" s="111"/>
      <c r="X542" s="114"/>
      <c r="Y542" s="114"/>
      <c r="Z542" s="111"/>
      <c r="AA542" s="111"/>
      <c r="AI542" s="36"/>
      <c r="AK542" s="114"/>
      <c r="AL542" s="114"/>
      <c r="AR542" s="86"/>
      <c r="AS542" s="114"/>
    </row>
    <row r="543" spans="3:47" ht="14.2" customHeight="1" x14ac:dyDescent="0.55000000000000004">
      <c r="C543" s="123">
        <v>137</v>
      </c>
      <c r="D543" s="124"/>
      <c r="E543" s="125">
        <v>0</v>
      </c>
      <c r="F543" s="109"/>
      <c r="G543" s="109"/>
      <c r="H543" s="109"/>
      <c r="I543" s="110"/>
      <c r="J543" s="110"/>
      <c r="K543" s="111"/>
      <c r="L543" s="111"/>
      <c r="M543" s="111"/>
      <c r="N543" s="111"/>
      <c r="O543" t="s">
        <v>1943</v>
      </c>
      <c r="P543" t="s">
        <v>1823</v>
      </c>
      <c r="Q543" s="4"/>
      <c r="R543" t="s">
        <v>1476</v>
      </c>
      <c r="S543" s="74">
        <v>16</v>
      </c>
      <c r="T543" s="4">
        <f>S543/$AD$2</f>
        <v>3.2</v>
      </c>
      <c r="U543" s="4">
        <f>$AH$2-V543</f>
        <v>6.875</v>
      </c>
      <c r="V543" s="4">
        <f>IF(T543&gt;=1,$AH$2/T543,$AH$2)</f>
        <v>3.125</v>
      </c>
      <c r="W543" s="111"/>
      <c r="X543" s="114" t="s">
        <v>1367</v>
      </c>
      <c r="Y543" s="114">
        <v>11</v>
      </c>
      <c r="Z543" s="111"/>
      <c r="AA543" s="111"/>
      <c r="AB543" s="21">
        <f>IF(T543&gt;1,(T543-1)*$AF$2,0)</f>
        <v>11</v>
      </c>
      <c r="AC543" t="s">
        <v>1943</v>
      </c>
      <c r="AD543" t="s">
        <v>1823</v>
      </c>
      <c r="AF543" t="s">
        <v>1476</v>
      </c>
      <c r="AG543" t="s">
        <v>1955</v>
      </c>
      <c r="AK543" s="114" t="s">
        <v>1367</v>
      </c>
      <c r="AL543" s="114">
        <v>11</v>
      </c>
      <c r="AM543" t="s">
        <v>1476</v>
      </c>
      <c r="AN543" s="89">
        <v>174</v>
      </c>
      <c r="AO543" s="93">
        <f t="shared" ref="AO543" si="879">(AN543/(660*630))*10^6</f>
        <v>418.47041847041845</v>
      </c>
      <c r="AP543">
        <f t="shared" ref="AP543" si="880">(AO543/$AV$2)</f>
        <v>104.61760461760461</v>
      </c>
      <c r="AR543" s="87" t="s">
        <v>1367</v>
      </c>
      <c r="AS543" s="114">
        <v>11</v>
      </c>
      <c r="AT543" t="s">
        <v>1476</v>
      </c>
      <c r="AU543" s="95">
        <f t="shared" ref="AU543" si="881">IF(AP543&gt;1,(AP543-1)*$AX$2,0)</f>
        <v>1036.1760461760462</v>
      </c>
    </row>
    <row r="544" spans="3:47" ht="14.2" customHeight="1" x14ac:dyDescent="0.55000000000000004">
      <c r="C544" s="123">
        <v>138</v>
      </c>
      <c r="D544" s="124" t="s">
        <v>1923</v>
      </c>
      <c r="E544" s="125">
        <v>0</v>
      </c>
      <c r="F544" s="109"/>
      <c r="G544" s="109"/>
      <c r="H544" s="109"/>
      <c r="I544" s="110"/>
      <c r="J544" s="110"/>
      <c r="K544" s="111"/>
      <c r="L544" s="111"/>
      <c r="M544" s="111"/>
      <c r="N544" s="111"/>
      <c r="O544" s="4"/>
      <c r="Q544" s="4"/>
      <c r="R544" s="4"/>
      <c r="S544" s="111"/>
      <c r="W544" s="111"/>
      <c r="X544" s="114"/>
      <c r="Y544" s="114"/>
      <c r="Z544" s="111"/>
      <c r="AA544" s="111"/>
      <c r="AG544" s="4"/>
      <c r="AK544" s="114"/>
      <c r="AL544" s="114"/>
      <c r="AM544" s="4"/>
      <c r="AR544" s="86"/>
      <c r="AS544" s="114"/>
      <c r="AT544" s="4"/>
    </row>
    <row r="545" spans="3:47" ht="14.2" customHeight="1" x14ac:dyDescent="0.55000000000000004">
      <c r="C545" s="123">
        <v>143</v>
      </c>
      <c r="D545" s="124"/>
      <c r="E545" s="125">
        <v>0</v>
      </c>
      <c r="F545" s="109"/>
      <c r="G545" s="109"/>
      <c r="H545" s="109"/>
      <c r="I545" s="110"/>
      <c r="J545" s="110"/>
      <c r="K545" s="111"/>
      <c r="L545" s="111"/>
      <c r="M545" s="111"/>
      <c r="N545" s="111"/>
      <c r="O545" t="s">
        <v>1944</v>
      </c>
      <c r="P545" t="s">
        <v>1826</v>
      </c>
      <c r="Q545" s="4"/>
      <c r="R545" t="s">
        <v>1479</v>
      </c>
      <c r="S545" s="74">
        <v>14</v>
      </c>
      <c r="T545" s="4">
        <f>S545/$AD$2</f>
        <v>2.8</v>
      </c>
      <c r="U545" s="4">
        <f>$AH$2-V545</f>
        <v>6.4285714285714288</v>
      </c>
      <c r="V545" s="4">
        <f>IF(T545&gt;=1,$AH$2/T545,$AH$2)</f>
        <v>3.5714285714285716</v>
      </c>
      <c r="W545" s="111"/>
      <c r="X545" s="114" t="s">
        <v>1368</v>
      </c>
      <c r="Y545" s="114">
        <v>11</v>
      </c>
      <c r="Z545" s="111"/>
      <c r="AA545" s="111"/>
      <c r="AB545" s="21">
        <f>IF(T545&gt;1,(T545-1)*$AF$2,0)</f>
        <v>9</v>
      </c>
      <c r="AC545" t="s">
        <v>1944</v>
      </c>
      <c r="AD545" t="s">
        <v>1826</v>
      </c>
      <c r="AF545" t="s">
        <v>1479</v>
      </c>
      <c r="AG545" t="s">
        <v>1956</v>
      </c>
      <c r="AI545" s="36"/>
      <c r="AK545" s="114" t="s">
        <v>1368</v>
      </c>
      <c r="AL545" s="114">
        <v>11</v>
      </c>
      <c r="AM545" t="s">
        <v>1479</v>
      </c>
      <c r="AN545" s="89">
        <v>58</v>
      </c>
      <c r="AO545" s="93">
        <f t="shared" ref="AO545" si="882">(AN545/(660*630))*10^6</f>
        <v>139.49013949013951</v>
      </c>
      <c r="AP545">
        <f t="shared" ref="AP545" si="883">(AO545/$AV$2)</f>
        <v>34.872534872534878</v>
      </c>
      <c r="AR545" s="86" t="s">
        <v>1368</v>
      </c>
      <c r="AS545" s="114">
        <v>11</v>
      </c>
      <c r="AT545" t="s">
        <v>1479</v>
      </c>
      <c r="AU545" s="95">
        <f t="shared" ref="AU545" si="884">IF(AP545&gt;1,(AP545-1)*$AX$2,0)</f>
        <v>338.72534872534879</v>
      </c>
    </row>
    <row r="546" spans="3:47" ht="14.2" customHeight="1" x14ac:dyDescent="0.55000000000000004">
      <c r="C546" s="123">
        <v>144</v>
      </c>
      <c r="D546" s="124" t="s">
        <v>1924</v>
      </c>
      <c r="E546" s="125">
        <v>0</v>
      </c>
      <c r="F546" s="109"/>
      <c r="G546" s="109"/>
      <c r="H546" s="109"/>
      <c r="I546" s="110"/>
      <c r="J546" s="110"/>
      <c r="K546" s="111"/>
      <c r="L546" s="111"/>
      <c r="M546" s="111"/>
      <c r="N546" s="111"/>
      <c r="O546" s="4"/>
      <c r="Q546" s="4"/>
      <c r="R546" s="4"/>
      <c r="S546" s="111"/>
      <c r="W546" s="111"/>
      <c r="X546" s="114"/>
      <c r="Y546" s="114"/>
      <c r="Z546" s="111"/>
      <c r="AA546" s="111"/>
      <c r="AG546" s="4"/>
      <c r="AI546" s="36"/>
      <c r="AK546" s="114"/>
      <c r="AL546" s="114"/>
      <c r="AM546" s="4"/>
      <c r="AR546" s="86"/>
      <c r="AS546" s="114"/>
      <c r="AT546" s="4"/>
    </row>
    <row r="547" spans="3:47" ht="14.2" customHeight="1" x14ac:dyDescent="0.55000000000000004">
      <c r="C547" s="123">
        <v>19</v>
      </c>
      <c r="D547" s="124"/>
      <c r="E547" s="125">
        <v>736</v>
      </c>
      <c r="F547" s="109"/>
      <c r="G547" s="109"/>
      <c r="H547" s="109"/>
      <c r="I547" s="110"/>
      <c r="J547" s="110"/>
      <c r="K547" s="111"/>
      <c r="L547" s="111"/>
      <c r="M547" s="111"/>
      <c r="N547" s="111"/>
      <c r="O547" t="s">
        <v>1945</v>
      </c>
      <c r="P547" t="s">
        <v>1839</v>
      </c>
      <c r="Q547" s="4"/>
      <c r="R547" t="s">
        <v>1492</v>
      </c>
      <c r="S547" s="74">
        <v>25</v>
      </c>
      <c r="T547" s="4">
        <f>S547/$AD$2</f>
        <v>5</v>
      </c>
      <c r="U547" s="4">
        <f>$AH$2-V547</f>
        <v>8</v>
      </c>
      <c r="V547" s="4">
        <f>IF(T547&gt;=1,$AH$2/T547,$AH$2)</f>
        <v>2</v>
      </c>
      <c r="W547" s="111"/>
      <c r="X547" s="114" t="s">
        <v>1369</v>
      </c>
      <c r="Y547" s="114">
        <v>11</v>
      </c>
      <c r="Z547" s="111"/>
      <c r="AA547" s="111"/>
      <c r="AB547" s="21">
        <f>IF(T547&gt;1,(T547-1)*$AF$2,0)</f>
        <v>20</v>
      </c>
      <c r="AC547" t="s">
        <v>1945</v>
      </c>
      <c r="AD547" t="s">
        <v>1839</v>
      </c>
      <c r="AF547" t="s">
        <v>1492</v>
      </c>
      <c r="AG547" t="s">
        <v>1957</v>
      </c>
      <c r="AI547" s="36"/>
      <c r="AK547" s="114" t="s">
        <v>1369</v>
      </c>
      <c r="AL547" s="114">
        <v>11</v>
      </c>
      <c r="AM547" t="s">
        <v>1492</v>
      </c>
      <c r="AN547" s="89">
        <v>52</v>
      </c>
      <c r="AO547" s="93">
        <f t="shared" ref="AO547" si="885">(AN547/(660*630))*10^6</f>
        <v>125.06012506012507</v>
      </c>
      <c r="AP547">
        <f t="shared" ref="AP547" si="886">(AO547/$AV$2)</f>
        <v>31.265031265031269</v>
      </c>
      <c r="AR547" s="86" t="s">
        <v>1369</v>
      </c>
      <c r="AS547" s="114">
        <v>11</v>
      </c>
      <c r="AT547" t="s">
        <v>1492</v>
      </c>
      <c r="AU547" s="95">
        <f t="shared" ref="AU547" si="887">IF(AP547&gt;1,(AP547-1)*$AX$2,0)</f>
        <v>302.65031265031269</v>
      </c>
    </row>
    <row r="548" spans="3:47" ht="14.2" customHeight="1" x14ac:dyDescent="0.55000000000000004">
      <c r="C548" s="123">
        <v>20</v>
      </c>
      <c r="D548" s="124" t="s">
        <v>1925</v>
      </c>
      <c r="E548" s="125">
        <v>736</v>
      </c>
      <c r="F548" s="109"/>
      <c r="G548" s="109"/>
      <c r="H548" s="109"/>
      <c r="I548" s="110"/>
      <c r="J548" s="110"/>
      <c r="K548" s="111"/>
      <c r="L548" s="111"/>
      <c r="M548" s="111"/>
      <c r="N548" s="111"/>
      <c r="O548" s="4"/>
      <c r="Q548" s="4"/>
      <c r="R548" s="4"/>
      <c r="S548" s="111"/>
      <c r="W548" s="111"/>
      <c r="X548" s="114"/>
      <c r="Y548" s="114"/>
      <c r="Z548" s="111"/>
      <c r="AA548" s="111"/>
      <c r="AG548" s="4"/>
      <c r="AK548" s="114"/>
      <c r="AL548" s="114"/>
      <c r="AM548" s="4"/>
      <c r="AR548" s="86"/>
      <c r="AS548" s="114"/>
      <c r="AT548" s="4"/>
    </row>
    <row r="549" spans="3:47" ht="14.2" customHeight="1" x14ac:dyDescent="0.55000000000000004">
      <c r="C549" s="123">
        <v>155</v>
      </c>
      <c r="D549" s="124"/>
      <c r="E549" s="125">
        <v>1140</v>
      </c>
      <c r="F549" s="109"/>
      <c r="G549" s="109"/>
      <c r="H549" s="109"/>
      <c r="I549" s="110"/>
      <c r="J549" s="110"/>
      <c r="K549" s="111"/>
      <c r="L549" s="111"/>
      <c r="M549" s="111"/>
      <c r="N549" s="111"/>
      <c r="O549" t="s">
        <v>1946</v>
      </c>
      <c r="P549" t="s">
        <v>1853</v>
      </c>
      <c r="Q549" s="4"/>
      <c r="R549" t="s">
        <v>1506</v>
      </c>
      <c r="S549" s="74">
        <v>22</v>
      </c>
      <c r="T549" s="4">
        <f>S549/$AD$2</f>
        <v>4.4000000000000004</v>
      </c>
      <c r="U549" s="4">
        <f>$AH$2-V549</f>
        <v>7.7272727272727275</v>
      </c>
      <c r="V549" s="4">
        <f>IF(T549&gt;=1,$AH$2/T549,$AH$2)</f>
        <v>2.2727272727272725</v>
      </c>
      <c r="W549" s="111"/>
      <c r="X549" s="114" t="s">
        <v>1370</v>
      </c>
      <c r="Y549" s="114">
        <v>11</v>
      </c>
      <c r="Z549" s="111"/>
      <c r="AA549" s="111"/>
      <c r="AB549" s="21">
        <f>IF(T549&gt;1,(T549-1)*$AF$2,0)</f>
        <v>17</v>
      </c>
      <c r="AC549" t="s">
        <v>1946</v>
      </c>
      <c r="AD549" t="s">
        <v>1853</v>
      </c>
      <c r="AF549" t="s">
        <v>1506</v>
      </c>
      <c r="AG549" t="s">
        <v>1958</v>
      </c>
      <c r="AK549" s="114" t="s">
        <v>1370</v>
      </c>
      <c r="AL549" s="114">
        <v>11</v>
      </c>
      <c r="AM549" t="s">
        <v>1506</v>
      </c>
      <c r="AN549" s="89">
        <v>48</v>
      </c>
      <c r="AO549" s="93">
        <f t="shared" ref="AO549" si="888">(AN549/(660*630))*10^6</f>
        <v>115.44011544011543</v>
      </c>
      <c r="AP549">
        <f t="shared" ref="AP549" si="889">(AO549/$AV$2)</f>
        <v>28.860028860028859</v>
      </c>
      <c r="AR549" s="86" t="s">
        <v>1370</v>
      </c>
      <c r="AS549" s="114">
        <v>11</v>
      </c>
      <c r="AT549" t="s">
        <v>1506</v>
      </c>
      <c r="AU549" s="95">
        <f t="shared" ref="AU549" si="890">IF(AP549&gt;1,(AP549-1)*$AX$2,0)</f>
        <v>278.60028860028859</v>
      </c>
    </row>
    <row r="550" spans="3:47" ht="14.2" customHeight="1" x14ac:dyDescent="0.55000000000000004">
      <c r="C550" s="123">
        <v>156</v>
      </c>
      <c r="D550" s="124" t="s">
        <v>1926</v>
      </c>
      <c r="E550" s="125">
        <v>1140</v>
      </c>
      <c r="F550" s="109"/>
      <c r="G550" s="109"/>
      <c r="H550" s="109"/>
      <c r="I550" s="110"/>
      <c r="J550" s="110"/>
      <c r="K550" s="111"/>
      <c r="L550" s="111"/>
      <c r="M550" s="111"/>
      <c r="N550" s="111"/>
      <c r="O550" s="4"/>
      <c r="Q550" s="4"/>
      <c r="R550" s="4"/>
      <c r="S550" s="111"/>
      <c r="W550" s="111"/>
      <c r="X550" s="114"/>
      <c r="Y550" s="114"/>
      <c r="Z550" s="111"/>
      <c r="AA550" s="111"/>
      <c r="AG550" s="4"/>
      <c r="AI550" s="36"/>
      <c r="AK550" s="114"/>
      <c r="AL550" s="114"/>
      <c r="AM550" s="4"/>
      <c r="AR550" s="86"/>
      <c r="AS550" s="114"/>
      <c r="AT550" s="4"/>
    </row>
    <row r="551" spans="3:47" ht="14.2" customHeight="1" x14ac:dyDescent="0.55000000000000004">
      <c r="C551" s="123">
        <v>23</v>
      </c>
      <c r="D551" s="124"/>
      <c r="E551" s="125">
        <v>1148</v>
      </c>
      <c r="F551" s="109"/>
      <c r="G551" s="109"/>
      <c r="H551" s="109"/>
      <c r="I551" s="110"/>
      <c r="J551" s="110"/>
      <c r="K551" s="111"/>
      <c r="L551" s="111"/>
      <c r="M551" s="111"/>
      <c r="N551" s="111"/>
      <c r="O551" t="s">
        <v>1947</v>
      </c>
      <c r="P551" t="s">
        <v>1858</v>
      </c>
      <c r="Q551" s="4"/>
      <c r="R551" t="s">
        <v>1511</v>
      </c>
      <c r="X551" s="114" t="s">
        <v>1138</v>
      </c>
      <c r="Y551" s="114">
        <v>11</v>
      </c>
      <c r="Z551" s="111"/>
      <c r="AA551" s="111"/>
      <c r="AB551" s="21">
        <f>IF(AH505&gt;1,(AH505-1)*$AF$2,0)</f>
        <v>35</v>
      </c>
      <c r="AC551" t="s">
        <v>1947</v>
      </c>
      <c r="AD551" t="s">
        <v>1858</v>
      </c>
      <c r="AF551" t="s">
        <v>1511</v>
      </c>
      <c r="AG551" t="s">
        <v>1959</v>
      </c>
      <c r="AI551" s="36"/>
      <c r="AK551" s="114" t="s">
        <v>1138</v>
      </c>
      <c r="AL551" s="114">
        <v>11</v>
      </c>
      <c r="AM551" t="s">
        <v>1511</v>
      </c>
      <c r="AN551" s="89">
        <v>106</v>
      </c>
      <c r="AO551" s="93">
        <f t="shared" ref="AO551" si="891">(AN551/(660*630))*10^6</f>
        <v>254.9302549302549</v>
      </c>
      <c r="AP551">
        <f t="shared" ref="AP551" si="892">(AO551/$AV$2)</f>
        <v>63.732563732563726</v>
      </c>
      <c r="AR551" s="86" t="s">
        <v>1138</v>
      </c>
      <c r="AS551" s="114">
        <v>11</v>
      </c>
      <c r="AT551" t="s">
        <v>1511</v>
      </c>
      <c r="AU551" s="95">
        <f t="shared" ref="AU551" si="893">IF(AP551&gt;1,(AP551-1)*$AX$2,0)</f>
        <v>627.32563732563722</v>
      </c>
    </row>
    <row r="552" spans="3:47" ht="14.2" customHeight="1" x14ac:dyDescent="0.55000000000000004">
      <c r="C552" s="123">
        <v>24</v>
      </c>
      <c r="D552" s="124" t="s">
        <v>1927</v>
      </c>
      <c r="E552" s="125">
        <v>1148</v>
      </c>
      <c r="F552" s="109"/>
      <c r="G552" s="109"/>
      <c r="H552" s="109"/>
      <c r="I552" s="110"/>
      <c r="J552" s="110"/>
      <c r="K552" s="111"/>
      <c r="L552" s="111"/>
      <c r="M552" s="111"/>
      <c r="N552" s="111"/>
      <c r="O552" s="4"/>
      <c r="Q552" s="4"/>
      <c r="R552" s="4"/>
      <c r="S552" s="111"/>
      <c r="T552" s="111"/>
      <c r="U552" s="111"/>
      <c r="V552" s="111"/>
      <c r="W552" s="111"/>
      <c r="X552" s="114"/>
      <c r="Y552" s="114"/>
      <c r="Z552" s="111"/>
      <c r="AA552" s="111"/>
      <c r="AG552" s="4"/>
      <c r="AK552" s="114"/>
      <c r="AL552" s="114"/>
      <c r="AM552" s="4"/>
      <c r="AR552" s="86"/>
      <c r="AS552" s="114"/>
      <c r="AT552" s="4"/>
    </row>
    <row r="553" spans="3:47" ht="14.2" customHeight="1" x14ac:dyDescent="0.55000000000000004">
      <c r="C553" s="123">
        <v>1</v>
      </c>
      <c r="D553" s="124"/>
      <c r="E553" s="125">
        <v>1780</v>
      </c>
      <c r="F553" s="109"/>
      <c r="G553" s="109"/>
      <c r="H553" s="109"/>
      <c r="I553" s="110"/>
      <c r="J553" s="110"/>
      <c r="K553" s="111"/>
      <c r="L553" s="111"/>
      <c r="M553" s="111"/>
      <c r="N553" s="111"/>
      <c r="O553" t="s">
        <v>1948</v>
      </c>
      <c r="P553" t="s">
        <v>1861</v>
      </c>
      <c r="Q553" s="4"/>
      <c r="R553" t="s">
        <v>1514</v>
      </c>
      <c r="S553" s="111"/>
      <c r="T553" s="111"/>
      <c r="U553" s="111"/>
      <c r="V553" s="111"/>
      <c r="W553" s="111"/>
      <c r="X553" s="114" t="s">
        <v>1371</v>
      </c>
      <c r="Y553" s="114">
        <v>11</v>
      </c>
      <c r="Z553" s="111"/>
      <c r="AA553" s="111"/>
      <c r="AB553" s="21">
        <f>IF(T553&gt;1,(T553-1)*$AF$2,0)</f>
        <v>0</v>
      </c>
      <c r="AC553" t="s">
        <v>1948</v>
      </c>
      <c r="AD553" t="s">
        <v>1861</v>
      </c>
      <c r="AF553" t="s">
        <v>1514</v>
      </c>
      <c r="AG553" t="s">
        <v>1960</v>
      </c>
      <c r="AK553" s="114" t="s">
        <v>1371</v>
      </c>
      <c r="AL553" s="114">
        <v>11</v>
      </c>
      <c r="AM553" t="s">
        <v>1514</v>
      </c>
      <c r="AN553" s="89">
        <v>107</v>
      </c>
      <c r="AO553" s="93">
        <f t="shared" ref="AO553" si="894">(AN553/(660*630))*10^6</f>
        <v>257.33525733525738</v>
      </c>
      <c r="AP553">
        <f t="shared" ref="AP553" si="895">(AO553/$AV$2)</f>
        <v>64.333814333814345</v>
      </c>
      <c r="AR553" s="86" t="s">
        <v>1371</v>
      </c>
      <c r="AS553" s="114">
        <v>11</v>
      </c>
      <c r="AT553" t="s">
        <v>1514</v>
      </c>
      <c r="AU553" s="95">
        <f t="shared" ref="AU553" si="896">IF(AP553&gt;1,(AP553-1)*$AX$2,0)</f>
        <v>633.33814333814348</v>
      </c>
    </row>
    <row r="554" spans="3:47" ht="14.2" customHeight="1" x14ac:dyDescent="0.55000000000000004">
      <c r="C554" s="123">
        <v>2</v>
      </c>
      <c r="D554" s="124" t="s">
        <v>1928</v>
      </c>
      <c r="E554" s="125">
        <v>1780</v>
      </c>
      <c r="F554" s="109"/>
      <c r="G554" s="109"/>
      <c r="H554" s="109"/>
      <c r="I554" s="110"/>
      <c r="J554" s="110"/>
      <c r="K554" s="111"/>
      <c r="L554" s="111"/>
      <c r="M554" s="111"/>
      <c r="N554" s="111"/>
      <c r="O554" s="4"/>
      <c r="Q554" s="4"/>
      <c r="R554" s="4"/>
      <c r="S554" s="111"/>
      <c r="T554" s="111"/>
      <c r="U554" s="111"/>
      <c r="V554" s="111"/>
      <c r="W554" s="111"/>
      <c r="X554" s="114"/>
      <c r="Y554" s="114"/>
      <c r="Z554" s="111"/>
      <c r="AA554" s="111"/>
      <c r="AG554" s="4"/>
      <c r="AK554" s="114"/>
      <c r="AL554" s="114"/>
      <c r="AM554" s="4"/>
      <c r="AR554" s="86"/>
      <c r="AS554" s="114"/>
      <c r="AT554" s="4"/>
    </row>
    <row r="555" spans="3:47" ht="14.2" customHeight="1" x14ac:dyDescent="0.55000000000000004">
      <c r="C555" s="123">
        <v>57</v>
      </c>
      <c r="D555" s="124"/>
      <c r="E555" s="125">
        <v>2092</v>
      </c>
      <c r="F555" s="109"/>
      <c r="G555" s="109"/>
      <c r="H555" s="109"/>
      <c r="I555" s="110"/>
      <c r="J555" s="110"/>
      <c r="K555" s="111"/>
      <c r="L555" s="111"/>
      <c r="M555" s="111"/>
      <c r="N555" s="111"/>
      <c r="O555" t="s">
        <v>1949</v>
      </c>
      <c r="P555" t="s">
        <v>1868</v>
      </c>
      <c r="Q555" s="4"/>
      <c r="R555" t="s">
        <v>1521</v>
      </c>
      <c r="S555" s="111"/>
      <c r="T555" s="111"/>
      <c r="U555" s="111"/>
      <c r="V555" s="111"/>
      <c r="W555" s="111"/>
      <c r="X555" s="114" t="s">
        <v>1372</v>
      </c>
      <c r="Y555" s="114">
        <v>11</v>
      </c>
      <c r="Z555" s="111"/>
      <c r="AA555" s="111"/>
      <c r="AB555" s="21">
        <f t="shared" ref="AB555:AB575" si="897">IF(T555&gt;1,(T555-1)*$AF$2,0)</f>
        <v>0</v>
      </c>
      <c r="AC555" t="s">
        <v>1949</v>
      </c>
      <c r="AD555" t="s">
        <v>1868</v>
      </c>
      <c r="AF555" t="s">
        <v>1521</v>
      </c>
      <c r="AG555" t="s">
        <v>1961</v>
      </c>
      <c r="AK555" s="114" t="s">
        <v>1372</v>
      </c>
      <c r="AL555" s="114">
        <v>11</v>
      </c>
      <c r="AM555" t="s">
        <v>1521</v>
      </c>
      <c r="AN555" s="89">
        <v>30</v>
      </c>
      <c r="AO555" s="93">
        <f t="shared" ref="AO555" si="898">(AN555/(660*630))*10^6</f>
        <v>72.150072150072148</v>
      </c>
      <c r="AP555">
        <f t="shared" ref="AP555" si="899">(AO555/$AV$2)</f>
        <v>18.037518037518037</v>
      </c>
      <c r="AR555" s="86" t="s">
        <v>1372</v>
      </c>
      <c r="AS555" s="114">
        <v>11</v>
      </c>
      <c r="AT555" t="s">
        <v>1521</v>
      </c>
      <c r="AU555" s="95">
        <f t="shared" ref="AU555" si="900">IF(AP555&gt;1,(AP555-1)*$AX$2,0)</f>
        <v>170.37518037518038</v>
      </c>
    </row>
    <row r="556" spans="3:47" ht="14.2" customHeight="1" x14ac:dyDescent="0.55000000000000004">
      <c r="C556" s="123">
        <v>58</v>
      </c>
      <c r="D556" s="124" t="s">
        <v>1929</v>
      </c>
      <c r="E556" s="125">
        <v>2092</v>
      </c>
      <c r="F556" s="109"/>
      <c r="G556" s="109"/>
      <c r="H556" s="109"/>
      <c r="I556" s="110"/>
      <c r="J556" s="110"/>
      <c r="K556" s="111"/>
      <c r="L556" s="111"/>
      <c r="M556" s="111"/>
      <c r="N556" s="111"/>
      <c r="O556" s="4"/>
      <c r="Q556" s="4"/>
      <c r="R556" s="4"/>
      <c r="S556" s="111"/>
      <c r="T556" s="111"/>
      <c r="U556" s="111"/>
      <c r="V556" s="111"/>
      <c r="W556" s="111"/>
      <c r="X556" s="114"/>
      <c r="Y556" s="114"/>
      <c r="Z556" s="111"/>
      <c r="AA556" s="111"/>
      <c r="AG556" s="4"/>
      <c r="AK556" s="114"/>
      <c r="AL556" s="114"/>
      <c r="AM556" s="4"/>
      <c r="AR556" s="86"/>
      <c r="AS556" s="114"/>
      <c r="AT556" s="4"/>
    </row>
    <row r="557" spans="3:47" ht="14.2" customHeight="1" x14ac:dyDescent="0.55000000000000004">
      <c r="C557" s="123">
        <v>25</v>
      </c>
      <c r="D557" s="124"/>
      <c r="E557" s="125">
        <v>2320</v>
      </c>
      <c r="F557" s="109"/>
      <c r="G557" s="109"/>
      <c r="H557" s="109"/>
      <c r="I557" s="110"/>
      <c r="J557" s="110"/>
      <c r="K557" s="111"/>
      <c r="L557" s="111"/>
      <c r="M557" s="111"/>
      <c r="N557" s="111"/>
      <c r="O557" t="s">
        <v>1950</v>
      </c>
      <c r="P557" t="s">
        <v>1871</v>
      </c>
      <c r="Q557" s="4"/>
      <c r="R557" t="s">
        <v>1524</v>
      </c>
      <c r="S557" s="111"/>
      <c r="T557" s="111"/>
      <c r="U557" s="111"/>
      <c r="V557" s="111"/>
      <c r="W557" s="111"/>
      <c r="X557" s="114" t="s">
        <v>1373</v>
      </c>
      <c r="Y557" s="114">
        <v>11</v>
      </c>
      <c r="Z557" s="111"/>
      <c r="AA557" s="111"/>
      <c r="AB557" s="21">
        <f t="shared" ref="AB557:AB575" si="901">IF(T557&gt;1,(T557-1)*$AF$2,0)</f>
        <v>0</v>
      </c>
      <c r="AC557" t="s">
        <v>1950</v>
      </c>
      <c r="AD557" t="s">
        <v>1871</v>
      </c>
      <c r="AF557" t="s">
        <v>1524</v>
      </c>
      <c r="AG557" t="s">
        <v>1962</v>
      </c>
      <c r="AK557" s="114" t="s">
        <v>1373</v>
      </c>
      <c r="AL557" s="114">
        <v>11</v>
      </c>
      <c r="AM557" t="s">
        <v>1524</v>
      </c>
      <c r="AN557" s="89">
        <f>84*3</f>
        <v>252</v>
      </c>
      <c r="AO557" s="93">
        <f t="shared" ref="AO557" si="902">(AN557/(660*630))*10^6</f>
        <v>606.06060606060601</v>
      </c>
      <c r="AP557">
        <f t="shared" ref="AP557" si="903">(AO557/$AV$2)</f>
        <v>151.5151515151515</v>
      </c>
      <c r="AR557" s="86" t="s">
        <v>1373</v>
      </c>
      <c r="AS557" s="114">
        <v>11</v>
      </c>
      <c r="AT557" t="s">
        <v>1524</v>
      </c>
      <c r="AU557" s="95">
        <f t="shared" ref="AU557" si="904">IF(AP557&gt;1,(AP557-1)*$AX$2,0)</f>
        <v>1505.151515151515</v>
      </c>
    </row>
    <row r="558" spans="3:47" ht="14.2" customHeight="1" x14ac:dyDescent="0.55000000000000004">
      <c r="C558" s="123">
        <v>26</v>
      </c>
      <c r="D558" s="124" t="s">
        <v>1930</v>
      </c>
      <c r="E558" s="125">
        <v>2320</v>
      </c>
      <c r="F558" s="109"/>
      <c r="G558" s="109"/>
      <c r="H558" s="109"/>
      <c r="I558" s="98" t="e">
        <f t="shared" ref="I558" si="905">_xlfn.CONCAT(#REF!&amp;"-"&amp;#REF!&amp;"-"&amp;#REF!&amp;"-16S")</f>
        <v>#REF!</v>
      </c>
      <c r="J558" s="4" t="s">
        <v>552</v>
      </c>
      <c r="K558" s="21" t="s">
        <v>1938</v>
      </c>
      <c r="L558" s="21" t="s">
        <v>1938</v>
      </c>
      <c r="M558" s="74">
        <v>40</v>
      </c>
      <c r="N558" s="4">
        <f>M558/$AD$2</f>
        <v>8</v>
      </c>
      <c r="O558" s="4"/>
      <c r="Q558" s="4"/>
      <c r="R558" s="4"/>
      <c r="S558" s="86"/>
      <c r="T558" s="21" t="s">
        <v>1458</v>
      </c>
      <c r="U558" s="74">
        <v>25</v>
      </c>
      <c r="V558" s="21">
        <f>IF(N558&gt;1,(N558-1)*$AF$2,0)</f>
        <v>35</v>
      </c>
      <c r="W558" s="4">
        <f t="shared" ref="W558" si="906">V558+$AF$2</f>
        <v>40</v>
      </c>
      <c r="X558" s="114"/>
      <c r="Y558" s="114"/>
      <c r="Z558" s="111"/>
      <c r="AA558" s="111"/>
      <c r="AG558" s="4"/>
      <c r="AI558"/>
      <c r="AJ558" s="36"/>
      <c r="AK558" s="114"/>
      <c r="AL558" s="114"/>
      <c r="AM558" s="4"/>
      <c r="AS558" s="114"/>
      <c r="AT558" s="4"/>
    </row>
    <row r="559" spans="3:47" ht="14.2" customHeight="1" x14ac:dyDescent="0.55000000000000004">
      <c r="C559" s="123">
        <v>13</v>
      </c>
      <c r="D559" s="124"/>
      <c r="E559" s="125">
        <v>5420</v>
      </c>
      <c r="F559" s="109"/>
      <c r="G559" s="109"/>
      <c r="H559" s="109"/>
      <c r="I559" s="110"/>
      <c r="J559" s="110"/>
      <c r="K559" s="111"/>
      <c r="L559" s="111"/>
      <c r="M559" s="111"/>
      <c r="N559" s="111"/>
      <c r="O559" t="s">
        <v>1951</v>
      </c>
      <c r="P559" t="s">
        <v>1888</v>
      </c>
      <c r="Q559" s="4"/>
      <c r="R559" t="s">
        <v>1541</v>
      </c>
      <c r="S559" s="111"/>
      <c r="T559" s="111"/>
      <c r="U559" s="111"/>
      <c r="V559" s="111"/>
      <c r="W559" s="111"/>
      <c r="X559" s="114" t="s">
        <v>1367</v>
      </c>
      <c r="Y559" s="114">
        <v>12</v>
      </c>
      <c r="Z559" s="111"/>
      <c r="AA559" s="111"/>
      <c r="AB559" s="21">
        <f t="shared" ref="AB559:AB575" si="907">IF(T559&gt;1,(T559-1)*$AF$2,0)</f>
        <v>0</v>
      </c>
      <c r="AC559" t="s">
        <v>1951</v>
      </c>
      <c r="AD559" t="s">
        <v>1888</v>
      </c>
      <c r="AF559" t="s">
        <v>1541</v>
      </c>
      <c r="AG559" t="s">
        <v>1963</v>
      </c>
      <c r="AK559" s="114" t="s">
        <v>1367</v>
      </c>
      <c r="AL559" s="114">
        <v>12</v>
      </c>
      <c r="AM559" t="s">
        <v>1541</v>
      </c>
      <c r="AN559" s="89">
        <v>182</v>
      </c>
      <c r="AO559" s="93">
        <f t="shared" ref="AO559" si="908">(AN559/(660*630))*10^6</f>
        <v>437.7104377104377</v>
      </c>
      <c r="AP559">
        <f t="shared" ref="AP559" si="909">(AO559/$AV$2)</f>
        <v>109.42760942760943</v>
      </c>
      <c r="AR559" s="114" t="s">
        <v>1367</v>
      </c>
      <c r="AS559" s="114">
        <v>12</v>
      </c>
      <c r="AT559" t="s">
        <v>1541</v>
      </c>
      <c r="AU559" s="95">
        <f t="shared" ref="AU559" si="910">IF(AP559&gt;1,(AP559-1)*$AX$2,0)</f>
        <v>1084.2760942760942</v>
      </c>
    </row>
    <row r="560" spans="3:47" ht="14.2" customHeight="1" x14ac:dyDescent="0.55000000000000004">
      <c r="C560" s="123">
        <v>14</v>
      </c>
      <c r="D560" s="124" t="s">
        <v>1932</v>
      </c>
      <c r="E560" s="125">
        <v>5420</v>
      </c>
      <c r="F560" s="109"/>
      <c r="G560" s="109"/>
      <c r="H560" s="109"/>
      <c r="I560" s="110"/>
      <c r="J560" s="110"/>
      <c r="K560" s="111"/>
      <c r="L560" s="111"/>
      <c r="M560" s="111"/>
      <c r="N560" s="111"/>
      <c r="O560" s="4"/>
      <c r="Q560" s="4"/>
      <c r="R560" s="4"/>
      <c r="S560" s="111"/>
      <c r="T560" s="111"/>
      <c r="U560" s="111"/>
      <c r="V560" s="111"/>
      <c r="W560" s="111"/>
      <c r="X560" s="114"/>
      <c r="Y560" s="114"/>
      <c r="Z560" s="111"/>
      <c r="AA560" s="111"/>
      <c r="AG560" s="4"/>
      <c r="AK560" s="114"/>
      <c r="AL560" s="114"/>
      <c r="AM560" s="4"/>
      <c r="AR560" s="114"/>
      <c r="AS560" s="114"/>
      <c r="AT560" s="4"/>
    </row>
    <row r="561" spans="3:47" ht="14.2" customHeight="1" x14ac:dyDescent="0.55000000000000004">
      <c r="C561" s="109"/>
      <c r="D561" s="109"/>
      <c r="E561" s="109"/>
      <c r="F561" s="109"/>
      <c r="G561" s="109"/>
      <c r="H561" s="109"/>
      <c r="I561" s="110"/>
      <c r="J561" s="110"/>
      <c r="K561" s="111"/>
      <c r="L561" s="111"/>
      <c r="M561" s="111"/>
      <c r="N561" s="111"/>
      <c r="O561" t="s">
        <v>1952</v>
      </c>
      <c r="P561" t="s">
        <v>1891</v>
      </c>
      <c r="Q561" s="4"/>
      <c r="R561" t="s">
        <v>1544</v>
      </c>
      <c r="S561" s="111"/>
      <c r="T561" s="111"/>
      <c r="U561" s="111"/>
      <c r="V561" s="111"/>
      <c r="W561" s="111"/>
      <c r="X561" s="114" t="s">
        <v>1368</v>
      </c>
      <c r="Y561" s="114">
        <v>12</v>
      </c>
      <c r="Z561" s="111"/>
      <c r="AA561" s="111"/>
      <c r="AB561" s="21">
        <f t="shared" ref="AB561:AB575" si="911">IF(T561&gt;1,(T561-1)*$AF$2,0)</f>
        <v>0</v>
      </c>
      <c r="AC561" t="s">
        <v>1952</v>
      </c>
      <c r="AD561" t="s">
        <v>1891</v>
      </c>
      <c r="AF561" t="s">
        <v>1544</v>
      </c>
      <c r="AG561" t="s">
        <v>1964</v>
      </c>
      <c r="AK561" s="114" t="s">
        <v>1368</v>
      </c>
      <c r="AL561" s="114">
        <v>12</v>
      </c>
      <c r="AM561" t="s">
        <v>1544</v>
      </c>
      <c r="AN561" s="89">
        <v>160</v>
      </c>
      <c r="AO561" s="93">
        <f t="shared" ref="AO561" si="912">(AN561/(660*630))*10^6</f>
        <v>384.80038480038479</v>
      </c>
      <c r="AP561">
        <f t="shared" ref="AP561" si="913">(AO561/$AV$2)</f>
        <v>96.200096200096198</v>
      </c>
      <c r="AR561" s="114" t="s">
        <v>1368</v>
      </c>
      <c r="AS561" s="114">
        <v>12</v>
      </c>
      <c r="AT561" t="s">
        <v>1544</v>
      </c>
      <c r="AU561" s="95">
        <f t="shared" ref="AU561" si="914">IF(AP561&gt;1,(AP561-1)*$AX$2,0)</f>
        <v>952.00096200096198</v>
      </c>
    </row>
    <row r="562" spans="3:47" ht="14.2" customHeight="1" x14ac:dyDescent="0.55000000000000004">
      <c r="C562" s="109"/>
      <c r="D562" s="109"/>
      <c r="E562" s="109"/>
      <c r="F562" s="109"/>
      <c r="G562" s="109"/>
      <c r="H562" s="109"/>
      <c r="I562" s="110"/>
      <c r="J562" s="110"/>
      <c r="K562" s="111"/>
      <c r="L562" s="111"/>
      <c r="M562" s="111"/>
      <c r="N562" s="111"/>
      <c r="O562" s="4"/>
      <c r="Q562" s="4"/>
      <c r="R562" s="4"/>
      <c r="S562" s="111"/>
      <c r="T562" s="111"/>
      <c r="U562" s="111"/>
      <c r="V562" s="111"/>
      <c r="W562" s="111"/>
      <c r="X562" s="114"/>
      <c r="Y562" s="114"/>
      <c r="Z562" s="111"/>
      <c r="AA562" s="111"/>
      <c r="AG562" s="4"/>
      <c r="AI562"/>
      <c r="AJ562" s="36"/>
      <c r="AK562" s="114"/>
      <c r="AL562" s="114"/>
      <c r="AM562" s="4"/>
      <c r="AR562" s="114"/>
      <c r="AS562" s="114"/>
      <c r="AT562" s="4"/>
    </row>
    <row r="563" spans="3:47" ht="14.2" customHeight="1" x14ac:dyDescent="0.55000000000000004">
      <c r="C563" s="109"/>
      <c r="D563" s="109"/>
      <c r="E563" s="109"/>
      <c r="F563" s="109"/>
      <c r="G563" s="109"/>
      <c r="H563" s="109"/>
      <c r="I563" s="110"/>
      <c r="J563" s="110"/>
      <c r="K563" s="111"/>
      <c r="L563" s="111"/>
      <c r="M563" s="111"/>
      <c r="N563" s="111"/>
      <c r="O563" t="s">
        <v>1953</v>
      </c>
      <c r="P563" t="s">
        <v>1911</v>
      </c>
      <c r="Q563" s="4"/>
      <c r="R563" t="s">
        <v>1564</v>
      </c>
      <c r="S563" s="111"/>
      <c r="T563" s="111"/>
      <c r="U563" s="111"/>
      <c r="V563" s="111"/>
      <c r="W563" s="111"/>
      <c r="X563" s="114" t="s">
        <v>1369</v>
      </c>
      <c r="Y563" s="114">
        <v>12</v>
      </c>
      <c r="Z563" s="111"/>
      <c r="AA563" s="111"/>
      <c r="AB563" s="21">
        <f t="shared" ref="AB563:AB575" si="915">IF(T563&gt;1,(T563-1)*$AF$2,0)</f>
        <v>0</v>
      </c>
      <c r="AC563" t="s">
        <v>1953</v>
      </c>
      <c r="AD563" t="s">
        <v>1911</v>
      </c>
      <c r="AF563" t="s">
        <v>1564</v>
      </c>
      <c r="AG563" t="s">
        <v>1965</v>
      </c>
      <c r="AK563" s="114" t="s">
        <v>1369</v>
      </c>
      <c r="AL563" s="114">
        <v>12</v>
      </c>
      <c r="AM563" t="s">
        <v>1564</v>
      </c>
      <c r="AN563" s="89">
        <f>74*3</f>
        <v>222</v>
      </c>
      <c r="AO563" s="93">
        <f t="shared" ref="AO563" si="916">(AN563/(660*630))*10^6</f>
        <v>533.9105339105339</v>
      </c>
      <c r="AP563">
        <f t="shared" ref="AP563" si="917">(AO563/$AV$2)</f>
        <v>133.47763347763347</v>
      </c>
      <c r="AR563" s="114" t="s">
        <v>1369</v>
      </c>
      <c r="AS563" s="114">
        <v>12</v>
      </c>
      <c r="AT563" t="s">
        <v>1564</v>
      </c>
      <c r="AU563" s="95">
        <f t="shared" ref="AU563" si="918">IF(AP563&gt;1,(AP563-1)*$AX$2,0)</f>
        <v>1324.7763347763348</v>
      </c>
    </row>
    <row r="564" spans="3:47" ht="14.2" customHeight="1" x14ac:dyDescent="0.55000000000000004">
      <c r="C564" s="109"/>
      <c r="D564" s="109"/>
      <c r="E564" s="109"/>
      <c r="F564" s="109"/>
      <c r="G564" s="109"/>
      <c r="H564" s="109"/>
      <c r="I564" s="110"/>
      <c r="J564" s="110"/>
      <c r="K564" s="111"/>
      <c r="L564" s="111"/>
      <c r="M564" s="111"/>
      <c r="N564" s="111"/>
      <c r="O564" s="4"/>
      <c r="Q564" s="4"/>
      <c r="R564" s="4"/>
      <c r="S564" s="111"/>
      <c r="T564" s="111"/>
      <c r="U564" s="111"/>
      <c r="V564" s="111"/>
      <c r="W564" s="111"/>
      <c r="X564" s="114"/>
      <c r="Y564" s="114"/>
      <c r="Z564" s="111"/>
      <c r="AA564" s="111"/>
      <c r="AG564" s="4"/>
      <c r="AI564"/>
      <c r="AJ564" s="36"/>
      <c r="AK564" s="114"/>
      <c r="AL564" s="114"/>
      <c r="AM564" s="4"/>
      <c r="AR564" s="114"/>
      <c r="AS564" s="114"/>
      <c r="AT564" s="4"/>
    </row>
    <row r="565" spans="3:47" ht="14.2" customHeight="1" x14ac:dyDescent="0.55000000000000004">
      <c r="C565" s="109"/>
      <c r="D565" s="109"/>
      <c r="E565" s="109"/>
      <c r="F565" s="109"/>
      <c r="G565" s="109"/>
      <c r="H565" s="109"/>
      <c r="I565" s="110"/>
      <c r="J565" s="110"/>
      <c r="K565" s="111"/>
      <c r="L565" s="111"/>
      <c r="M565" s="111"/>
      <c r="N565" s="111"/>
      <c r="O565" t="s">
        <v>1954</v>
      </c>
      <c r="P565" t="s">
        <v>1912</v>
      </c>
      <c r="Q565" s="4"/>
      <c r="R565" t="s">
        <v>1565</v>
      </c>
      <c r="S565" s="111"/>
      <c r="T565" s="111"/>
      <c r="U565" s="111"/>
      <c r="V565" s="111"/>
      <c r="W565" s="111"/>
      <c r="X565" s="114" t="s">
        <v>1370</v>
      </c>
      <c r="Y565" s="114">
        <v>12</v>
      </c>
      <c r="Z565" s="111"/>
      <c r="AA565" s="111"/>
      <c r="AB565" s="21">
        <f t="shared" ref="AB565:AB575" si="919">IF(T565&gt;1,(T565-1)*$AF$2,0)</f>
        <v>0</v>
      </c>
      <c r="AC565" t="s">
        <v>1954</v>
      </c>
      <c r="AD565" t="s">
        <v>1912</v>
      </c>
      <c r="AF565" t="s">
        <v>1565</v>
      </c>
      <c r="AG565" t="s">
        <v>1966</v>
      </c>
      <c r="AI565"/>
      <c r="AJ565" s="36"/>
      <c r="AK565" s="114" t="s">
        <v>1370</v>
      </c>
      <c r="AL565" s="114">
        <v>12</v>
      </c>
      <c r="AM565" t="s">
        <v>1565</v>
      </c>
      <c r="AN565" s="89">
        <v>142</v>
      </c>
      <c r="AO565" s="93">
        <f t="shared" ref="AO565" si="920">(AN565/(660*630))*10^6</f>
        <v>341.5103415103415</v>
      </c>
      <c r="AP565">
        <f t="shared" ref="AP565" si="921">(AO565/$AV$2)</f>
        <v>85.377585377585376</v>
      </c>
      <c r="AR565" s="114" t="s">
        <v>1370</v>
      </c>
      <c r="AS565" s="114">
        <v>12</v>
      </c>
      <c r="AT565" t="s">
        <v>1565</v>
      </c>
      <c r="AU565" s="95">
        <f t="shared" ref="AU565" si="922">IF(AP565&gt;1,(AP565-1)*$AX$2,0)</f>
        <v>843.77585377585376</v>
      </c>
    </row>
    <row r="566" spans="3:47" ht="14.2" customHeight="1" x14ac:dyDescent="0.55000000000000004">
      <c r="C566" s="109"/>
      <c r="D566" s="109"/>
      <c r="E566" s="109"/>
      <c r="F566" s="109"/>
      <c r="G566" s="109"/>
      <c r="H566" s="109"/>
      <c r="I566" s="110"/>
      <c r="J566" s="110"/>
      <c r="K566" s="111"/>
      <c r="L566" s="111"/>
      <c r="M566" s="111"/>
      <c r="N566" s="111"/>
      <c r="O566" s="110"/>
      <c r="P566" s="111"/>
      <c r="Q566" s="112"/>
      <c r="R566" s="117"/>
      <c r="S566" s="111"/>
      <c r="T566" s="111"/>
      <c r="U566" s="111"/>
      <c r="V566" s="111"/>
      <c r="W566" s="111"/>
      <c r="X566" s="114"/>
      <c r="Y566" s="114"/>
      <c r="Z566" s="111"/>
      <c r="AA566" s="111"/>
      <c r="AI566"/>
      <c r="AJ566" s="36"/>
      <c r="AK566" s="114"/>
      <c r="AL566" s="114"/>
      <c r="AM566" s="4"/>
      <c r="AR566" s="114"/>
      <c r="AS566" s="114"/>
      <c r="AT566" s="4"/>
    </row>
    <row r="567" spans="3:47" ht="14.2" customHeight="1" x14ac:dyDescent="0.55000000000000004">
      <c r="C567" s="109"/>
      <c r="D567" s="109"/>
      <c r="E567" s="109"/>
      <c r="F567" s="109"/>
      <c r="G567" s="109"/>
      <c r="H567" s="109"/>
      <c r="I567" s="110"/>
      <c r="J567" s="110"/>
      <c r="K567" s="111"/>
      <c r="L567" s="111"/>
      <c r="M567" s="111"/>
      <c r="N567" s="111"/>
      <c r="O567" s="110"/>
      <c r="P567" s="111"/>
      <c r="Q567" s="112"/>
      <c r="R567" s="117"/>
      <c r="S567" s="111"/>
      <c r="T567" s="111"/>
      <c r="U567" s="111"/>
      <c r="V567" s="111"/>
      <c r="W567" s="111"/>
      <c r="X567" s="114" t="s">
        <v>1138</v>
      </c>
      <c r="Y567" s="114">
        <v>12</v>
      </c>
      <c r="Z567" s="111"/>
      <c r="AA567" s="111"/>
      <c r="AB567" s="21">
        <f t="shared" ref="AB567:AB575" si="923">IF(T567&gt;1,(T567-1)*$AF$2,0)</f>
        <v>0</v>
      </c>
      <c r="AI567"/>
      <c r="AJ567" s="36"/>
      <c r="AK567" s="114" t="s">
        <v>1138</v>
      </c>
      <c r="AL567" s="114">
        <v>12</v>
      </c>
      <c r="AM567" s="4"/>
      <c r="AN567" s="89">
        <v>0</v>
      </c>
      <c r="AO567" s="93">
        <f t="shared" ref="AO567" si="924">(AN567/(660*630))*10^6</f>
        <v>0</v>
      </c>
      <c r="AP567">
        <f t="shared" ref="AP567" si="925">(AO567/$AV$2)</f>
        <v>0</v>
      </c>
      <c r="AR567" s="114" t="s">
        <v>1138</v>
      </c>
      <c r="AS567" s="114">
        <v>12</v>
      </c>
      <c r="AT567" s="4" t="s">
        <v>1968</v>
      </c>
      <c r="AU567" s="95">
        <f t="shared" ref="AU567" si="926">IF(AP567&gt;1,(AP567-1)*$AX$2,0)</f>
        <v>0</v>
      </c>
    </row>
    <row r="568" spans="3:47" ht="14.2" customHeight="1" x14ac:dyDescent="0.55000000000000004">
      <c r="C568" s="109"/>
      <c r="D568" s="109"/>
      <c r="E568" s="109"/>
      <c r="F568" s="109"/>
      <c r="G568" s="109"/>
      <c r="H568" s="109"/>
      <c r="I568" s="110"/>
      <c r="J568" s="110"/>
      <c r="K568" s="111"/>
      <c r="L568" s="111"/>
      <c r="M568" s="111"/>
      <c r="N568" s="111"/>
      <c r="O568" s="110"/>
      <c r="P568" s="111"/>
      <c r="Q568" s="112"/>
      <c r="R568" s="117"/>
      <c r="S568" s="111"/>
      <c r="T568" s="111"/>
      <c r="U568" s="111"/>
      <c r="V568" s="111"/>
      <c r="W568" s="111"/>
      <c r="X568" s="114"/>
      <c r="Y568" s="114"/>
      <c r="Z568" s="111"/>
      <c r="AA568" s="111"/>
      <c r="AI568"/>
      <c r="AJ568" s="36"/>
      <c r="AK568" s="114"/>
      <c r="AL568" s="114"/>
      <c r="AM568" s="4"/>
      <c r="AR568" s="114"/>
      <c r="AS568" s="114"/>
      <c r="AT568" s="4"/>
    </row>
    <row r="569" spans="3:47" ht="14.2" customHeight="1" x14ac:dyDescent="0.55000000000000004">
      <c r="C569" s="109"/>
      <c r="D569" s="109"/>
      <c r="E569" s="109"/>
      <c r="F569" s="109"/>
      <c r="G569" s="109"/>
      <c r="H569" s="109"/>
      <c r="I569" s="110"/>
      <c r="J569" s="110"/>
      <c r="K569" s="111"/>
      <c r="L569" s="111"/>
      <c r="M569" s="111"/>
      <c r="N569" s="111"/>
      <c r="O569" s="110"/>
      <c r="P569" s="111"/>
      <c r="Q569" s="112"/>
      <c r="R569" s="117"/>
      <c r="S569" s="111"/>
      <c r="T569" s="111"/>
      <c r="U569" s="111"/>
      <c r="V569" s="111"/>
      <c r="W569" s="111"/>
      <c r="X569" s="114" t="s">
        <v>1371</v>
      </c>
      <c r="Y569" s="114">
        <v>12</v>
      </c>
      <c r="Z569" s="111"/>
      <c r="AA569" s="111"/>
      <c r="AB569" s="21">
        <f t="shared" ref="AB569:AB575" si="927">IF(T569&gt;1,(T569-1)*$AF$2,0)</f>
        <v>0</v>
      </c>
      <c r="AE569" s="117" t="s">
        <v>1940</v>
      </c>
      <c r="AK569" s="114" t="s">
        <v>1371</v>
      </c>
      <c r="AL569" s="114">
        <v>12</v>
      </c>
      <c r="AM569" s="117" t="s">
        <v>1940</v>
      </c>
      <c r="AN569" s="89">
        <v>0</v>
      </c>
      <c r="AO569" s="93">
        <f t="shared" ref="AO569" si="928">(AN569/(660*630))*10^6</f>
        <v>0</v>
      </c>
      <c r="AP569">
        <f t="shared" ref="AP569" si="929">(AO569/$AV$2)</f>
        <v>0</v>
      </c>
      <c r="AR569" s="114" t="s">
        <v>1371</v>
      </c>
      <c r="AS569" s="114">
        <v>12</v>
      </c>
      <c r="AT569" s="117" t="s">
        <v>1940</v>
      </c>
      <c r="AU569" s="95">
        <f t="shared" ref="AU569" si="930">IF(AP569&gt;1,(AP569-1)*$AX$2,0)</f>
        <v>0</v>
      </c>
    </row>
    <row r="570" spans="3:47" ht="14.2" customHeight="1" x14ac:dyDescent="0.55000000000000004">
      <c r="C570" s="109"/>
      <c r="D570" s="109"/>
      <c r="E570" s="109"/>
      <c r="F570" s="109"/>
      <c r="G570" s="109"/>
      <c r="H570" s="109"/>
      <c r="I570" s="110"/>
      <c r="J570" s="110"/>
      <c r="K570" s="111"/>
      <c r="L570" s="111"/>
      <c r="M570" s="111"/>
      <c r="N570" s="111"/>
      <c r="O570" s="110"/>
      <c r="P570" s="111"/>
      <c r="Q570" s="112"/>
      <c r="R570" s="117"/>
      <c r="S570" s="111"/>
      <c r="T570" s="111"/>
      <c r="U570" s="111"/>
      <c r="V570" s="111"/>
      <c r="W570" s="111"/>
      <c r="X570" s="114"/>
      <c r="Y570" s="114"/>
      <c r="Z570" s="111"/>
      <c r="AA570" s="111"/>
      <c r="AE570" s="117"/>
      <c r="AI570" s="36"/>
      <c r="AK570" s="114"/>
      <c r="AL570" s="114"/>
      <c r="AM570" s="117"/>
      <c r="AR570" s="114"/>
      <c r="AS570" s="114"/>
      <c r="AT570" s="117"/>
    </row>
    <row r="571" spans="3:47" ht="14.2" customHeight="1" x14ac:dyDescent="0.55000000000000004">
      <c r="C571" s="109"/>
      <c r="D571" s="109"/>
      <c r="E571" s="109"/>
      <c r="F571" s="109"/>
      <c r="G571" s="109"/>
      <c r="H571" s="109"/>
      <c r="I571" s="110"/>
      <c r="J571" s="110"/>
      <c r="K571" s="111"/>
      <c r="L571" s="111"/>
      <c r="M571" s="111"/>
      <c r="N571" s="111"/>
      <c r="O571" s="110"/>
      <c r="P571" s="111"/>
      <c r="Q571" s="112"/>
      <c r="R571" s="117" t="s">
        <v>1940</v>
      </c>
      <c r="S571" s="111"/>
      <c r="T571" s="111"/>
      <c r="U571" s="111"/>
      <c r="V571" s="111"/>
      <c r="W571" s="111"/>
      <c r="X571" s="114" t="s">
        <v>1372</v>
      </c>
      <c r="Y571" s="114">
        <v>12</v>
      </c>
      <c r="Z571" s="111"/>
      <c r="AA571" s="111"/>
      <c r="AB571" s="21">
        <f t="shared" ref="AB571:AB575" si="931">IF(T571&gt;1,(T571-1)*$AF$2,0)</f>
        <v>0</v>
      </c>
      <c r="AE571" s="117" t="s">
        <v>1941</v>
      </c>
      <c r="AF571" s="111"/>
      <c r="AI571" s="36"/>
      <c r="AK571" s="114" t="s">
        <v>1372</v>
      </c>
      <c r="AL571" s="114">
        <v>12</v>
      </c>
      <c r="AM571" s="117" t="s">
        <v>1941</v>
      </c>
      <c r="AN571" s="89">
        <v>0</v>
      </c>
      <c r="AO571" s="93">
        <f t="shared" ref="AO571" si="932">(AN571/(660*630))*10^6</f>
        <v>0</v>
      </c>
      <c r="AP571">
        <f t="shared" ref="AP571" si="933">(AO571/$AV$2)</f>
        <v>0</v>
      </c>
      <c r="AR571" s="114" t="s">
        <v>1372</v>
      </c>
      <c r="AS571" s="114">
        <v>12</v>
      </c>
      <c r="AT571" s="117" t="s">
        <v>1941</v>
      </c>
      <c r="AU571" s="95">
        <f t="shared" ref="AU571" si="934">IF(AP571&gt;1,(AP571-1)*$AX$2,0)</f>
        <v>0</v>
      </c>
    </row>
    <row r="572" spans="3:47" ht="14.2" customHeight="1" x14ac:dyDescent="0.55000000000000004">
      <c r="C572" s="109"/>
      <c r="D572" s="109"/>
      <c r="E572" s="109"/>
      <c r="F572" s="109"/>
      <c r="G572" s="109"/>
      <c r="H572" s="109"/>
      <c r="I572" s="110"/>
      <c r="J572" s="110"/>
      <c r="K572" s="111"/>
      <c r="L572" s="111"/>
      <c r="M572" s="111"/>
      <c r="N572" s="111"/>
      <c r="O572" s="110"/>
      <c r="P572" s="111"/>
      <c r="Q572" s="112"/>
      <c r="R572" s="117"/>
      <c r="S572" s="111"/>
      <c r="T572" s="111"/>
      <c r="U572" s="111"/>
      <c r="V572" s="111"/>
      <c r="W572" s="111"/>
      <c r="X572" s="114"/>
      <c r="Y572" s="114"/>
      <c r="Z572" s="111"/>
      <c r="AA572" s="111"/>
      <c r="AE572" s="117"/>
      <c r="AF572" s="111"/>
      <c r="AI572" s="36"/>
      <c r="AK572" s="114"/>
      <c r="AL572" s="114"/>
      <c r="AM572" s="117"/>
      <c r="AR572" s="114"/>
      <c r="AS572" s="114"/>
      <c r="AT572" s="117"/>
    </row>
    <row r="573" spans="3:47" ht="14.2" customHeight="1" x14ac:dyDescent="0.55000000000000004">
      <c r="C573" s="109"/>
      <c r="D573" s="109"/>
      <c r="E573" s="109"/>
      <c r="F573" s="109"/>
      <c r="G573" s="109"/>
      <c r="H573" s="109"/>
      <c r="I573" s="110"/>
      <c r="J573" s="110"/>
      <c r="K573" s="111"/>
      <c r="L573" s="111"/>
      <c r="M573" s="111"/>
      <c r="N573" s="111"/>
      <c r="O573" s="110"/>
      <c r="P573" s="111"/>
      <c r="Q573" s="112"/>
      <c r="R573" s="117" t="s">
        <v>1941</v>
      </c>
      <c r="S573" s="111"/>
      <c r="T573" s="111"/>
      <c r="U573" s="111"/>
      <c r="V573" s="111"/>
      <c r="W573" s="111"/>
      <c r="X573" s="114" t="s">
        <v>1373</v>
      </c>
      <c r="Y573" s="114">
        <v>11</v>
      </c>
      <c r="Z573" s="111"/>
      <c r="AA573" s="111"/>
      <c r="AB573" s="21">
        <f t="shared" ref="AB573:AB575" si="935">IF(T573&gt;1,(T573-1)*$AF$2,0)</f>
        <v>0</v>
      </c>
      <c r="AE573" s="117" t="s">
        <v>1942</v>
      </c>
      <c r="AF573" s="111"/>
      <c r="AI573" s="36"/>
      <c r="AK573" s="114" t="s">
        <v>1373</v>
      </c>
      <c r="AL573" s="114">
        <v>12</v>
      </c>
      <c r="AM573" s="117" t="s">
        <v>1942</v>
      </c>
      <c r="AN573" s="89">
        <v>0</v>
      </c>
      <c r="AO573" s="93">
        <f t="shared" ref="AO573" si="936">(AN573/(660*630))*10^6</f>
        <v>0</v>
      </c>
      <c r="AP573">
        <f t="shared" ref="AP573" si="937">(AO573/$AV$2)</f>
        <v>0</v>
      </c>
      <c r="AR573" s="114" t="s">
        <v>1373</v>
      </c>
      <c r="AS573" s="114">
        <v>12</v>
      </c>
      <c r="AT573" s="117" t="s">
        <v>1942</v>
      </c>
      <c r="AU573" s="95">
        <f t="shared" ref="AU573" si="938">IF(AP573&gt;1,(AP573-1)*$AX$2,0)</f>
        <v>0</v>
      </c>
    </row>
    <row r="574" spans="3:47" ht="14.2" customHeight="1" x14ac:dyDescent="0.55000000000000004">
      <c r="C574" s="109"/>
      <c r="D574" s="109"/>
      <c r="E574" s="109"/>
      <c r="F574" s="109"/>
      <c r="G574" s="109"/>
      <c r="H574" s="109"/>
      <c r="I574" s="110"/>
      <c r="J574" s="110"/>
      <c r="K574" s="111"/>
      <c r="L574" s="111"/>
      <c r="M574" s="111"/>
      <c r="N574" s="111"/>
      <c r="O574" s="110"/>
      <c r="P574" s="111"/>
      <c r="Q574" s="112"/>
      <c r="R574" s="117"/>
      <c r="S574" s="111"/>
      <c r="T574" s="111"/>
      <c r="U574" s="111"/>
      <c r="V574" s="111"/>
      <c r="W574" s="111"/>
      <c r="X574" s="114"/>
      <c r="Y574" s="114"/>
      <c r="Z574" s="111"/>
      <c r="AA574" s="111"/>
      <c r="AF574" s="111"/>
      <c r="AI574" s="36"/>
      <c r="AK574" s="114"/>
      <c r="AL574" s="114"/>
    </row>
    <row r="575" spans="3:47" ht="14.2" customHeight="1" x14ac:dyDescent="0.55000000000000004">
      <c r="C575" s="109"/>
      <c r="D575" s="109"/>
      <c r="E575" s="109"/>
      <c r="F575" s="109"/>
      <c r="G575" s="109"/>
      <c r="H575" s="109"/>
      <c r="I575" s="110"/>
      <c r="J575" s="110"/>
      <c r="K575" s="111"/>
      <c r="L575" s="111"/>
      <c r="M575" s="111"/>
      <c r="N575" s="111"/>
      <c r="O575" s="110"/>
      <c r="P575" s="111"/>
      <c r="Q575" s="112"/>
      <c r="R575" s="117" t="s">
        <v>1942</v>
      </c>
      <c r="S575" s="111"/>
      <c r="T575" s="111"/>
      <c r="U575" s="111"/>
      <c r="V575" s="111"/>
      <c r="W575" s="111"/>
      <c r="X575" s="114" t="s">
        <v>1373</v>
      </c>
      <c r="Y575" s="114">
        <v>12</v>
      </c>
      <c r="Z575" s="111"/>
      <c r="AA575" s="111"/>
      <c r="AB575" s="21">
        <f t="shared" ref="AB575" si="939">IF(T575&gt;1,(T575-1)*$AF$2,0)</f>
        <v>0</v>
      </c>
      <c r="AF575" s="111"/>
      <c r="AI575" s="36"/>
      <c r="AK575" s="114"/>
      <c r="AL575" s="114"/>
      <c r="AN575" s="89">
        <v>3.83</v>
      </c>
      <c r="AO575" s="93">
        <f t="shared" ref="AO575" si="940">(AN575/(660*630))*10^6</f>
        <v>9.2111592111592113</v>
      </c>
      <c r="AP575">
        <f t="shared" ref="AP575" si="941">(AO575/$AV$2)</f>
        <v>2.3027898027898028</v>
      </c>
      <c r="AR575" s="114" t="s">
        <v>1373</v>
      </c>
      <c r="AS575" s="114">
        <v>12</v>
      </c>
      <c r="AT575" s="117" t="s">
        <v>1942</v>
      </c>
      <c r="AU575" s="95">
        <f t="shared" ref="AU575" si="942">IF(AP575&gt;1,(AP575-1)*$AX$2,0)</f>
        <v>13.027898027898029</v>
      </c>
    </row>
    <row r="576" spans="3:47" ht="14.2" customHeight="1" x14ac:dyDescent="0.45">
      <c r="AI576" s="36"/>
      <c r="AM576" t="s">
        <v>1970</v>
      </c>
    </row>
    <row r="577" spans="1:47" ht="14.2" customHeight="1" x14ac:dyDescent="0.45">
      <c r="AI577" s="36"/>
    </row>
    <row r="578" spans="1:47" ht="14.2" customHeight="1" x14ac:dyDescent="0.45">
      <c r="AI578" s="36"/>
    </row>
    <row r="590" spans="1:47" s="4" customFormat="1" ht="12.75" customHeight="1" x14ac:dyDescent="0.4">
      <c r="A590" s="23" t="s">
        <v>161</v>
      </c>
      <c r="B590" s="5">
        <v>45146</v>
      </c>
      <c r="C590" s="96" t="s">
        <v>663</v>
      </c>
      <c r="D590" s="96" t="s">
        <v>1788</v>
      </c>
      <c r="E590" s="29" t="s">
        <v>632</v>
      </c>
      <c r="F590" s="6" t="s">
        <v>11</v>
      </c>
      <c r="G590" s="6" t="s">
        <v>482</v>
      </c>
      <c r="H590" s="6" t="s">
        <v>356</v>
      </c>
      <c r="I590" s="8">
        <v>4</v>
      </c>
      <c r="J590" s="6" t="s">
        <v>353</v>
      </c>
      <c r="M590" s="4" t="s">
        <v>1355</v>
      </c>
      <c r="N590" s="4">
        <v>88</v>
      </c>
      <c r="R590" s="21"/>
      <c r="AU590" s="119"/>
    </row>
    <row r="591" spans="1:47" s="4" customFormat="1" ht="12.75" customHeight="1" x14ac:dyDescent="0.4">
      <c r="A591" s="23" t="s">
        <v>162</v>
      </c>
      <c r="B591" s="5">
        <v>45146</v>
      </c>
      <c r="C591" s="96" t="s">
        <v>663</v>
      </c>
      <c r="D591" s="96" t="s">
        <v>1788</v>
      </c>
      <c r="E591" s="29" t="s">
        <v>632</v>
      </c>
      <c r="F591" s="6" t="s">
        <v>11</v>
      </c>
      <c r="G591" s="6" t="s">
        <v>482</v>
      </c>
      <c r="H591" s="6" t="s">
        <v>356</v>
      </c>
      <c r="I591" s="8">
        <v>4</v>
      </c>
      <c r="J591" s="6" t="s">
        <v>353</v>
      </c>
      <c r="M591" s="4" t="s">
        <v>1355</v>
      </c>
      <c r="R591" s="21"/>
      <c r="AU591" s="119"/>
    </row>
    <row r="592" spans="1:47" s="4" customFormat="1" ht="14.25" customHeight="1" x14ac:dyDescent="0.4">
      <c r="A592" s="23" t="s">
        <v>185</v>
      </c>
      <c r="B592" s="5">
        <v>45160</v>
      </c>
      <c r="C592" s="6" t="s">
        <v>661</v>
      </c>
      <c r="D592" s="6" t="s">
        <v>1791</v>
      </c>
      <c r="E592" s="6" t="s">
        <v>634</v>
      </c>
      <c r="F592" s="6" t="s">
        <v>624</v>
      </c>
      <c r="G592" s="6" t="s">
        <v>482</v>
      </c>
      <c r="H592" s="6" t="s">
        <v>356</v>
      </c>
      <c r="I592" s="6" t="s">
        <v>451</v>
      </c>
      <c r="J592" s="4" t="s">
        <v>483</v>
      </c>
      <c r="M592" s="4" t="s">
        <v>1356</v>
      </c>
      <c r="N592" s="4">
        <v>240</v>
      </c>
      <c r="R592" s="21"/>
      <c r="AU592" s="119"/>
    </row>
    <row r="593" spans="1:53" ht="14.25" customHeight="1" x14ac:dyDescent="0.4">
      <c r="A593" s="23" t="s">
        <v>186</v>
      </c>
      <c r="B593" s="5">
        <v>45160</v>
      </c>
      <c r="C593" s="6" t="s">
        <v>661</v>
      </c>
      <c r="D593" s="6" t="s">
        <v>1791</v>
      </c>
      <c r="E593" s="6" t="s">
        <v>634</v>
      </c>
      <c r="F593" s="6" t="s">
        <v>624</v>
      </c>
      <c r="G593" s="6" t="s">
        <v>482</v>
      </c>
      <c r="H593" s="6" t="s">
        <v>356</v>
      </c>
      <c r="I593" s="6" t="s">
        <v>451</v>
      </c>
      <c r="J593" s="4" t="s">
        <v>483</v>
      </c>
      <c r="M593" s="4" t="s">
        <v>1356</v>
      </c>
      <c r="O593" s="4"/>
      <c r="Q593" s="4"/>
      <c r="X593" s="4"/>
      <c r="Y593" s="4"/>
      <c r="Z593" s="4"/>
      <c r="AB593" s="4"/>
      <c r="AG593" s="4"/>
      <c r="AL593" s="4"/>
      <c r="AM593" s="4"/>
      <c r="AN593" s="4"/>
      <c r="AO593" s="4"/>
      <c r="AP593" s="4"/>
      <c r="AQ593" s="4"/>
      <c r="AR593" s="4"/>
      <c r="AS593" s="4"/>
      <c r="AT593" s="4"/>
      <c r="AU593" s="119"/>
      <c r="AZ593" s="4"/>
      <c r="BA593" s="4"/>
    </row>
    <row r="594" spans="1:53" ht="14.25" customHeight="1" x14ac:dyDescent="0.4">
      <c r="A594" s="23" t="s">
        <v>459</v>
      </c>
      <c r="B594" s="5">
        <v>45162</v>
      </c>
      <c r="C594" s="6" t="s">
        <v>660</v>
      </c>
      <c r="D594" s="6" t="s">
        <v>1792</v>
      </c>
      <c r="E594" s="6" t="s">
        <v>635</v>
      </c>
      <c r="F594" s="6" t="s">
        <v>11</v>
      </c>
      <c r="G594" s="6" t="s">
        <v>482</v>
      </c>
      <c r="H594" s="25" t="s">
        <v>356</v>
      </c>
      <c r="I594" s="8">
        <v>8</v>
      </c>
      <c r="J594" s="6" t="s">
        <v>353</v>
      </c>
      <c r="M594" s="4" t="s">
        <v>1356</v>
      </c>
      <c r="O594" s="4"/>
      <c r="Q594" s="4"/>
      <c r="X594" s="4"/>
      <c r="Y594" s="4"/>
      <c r="Z594" s="4"/>
      <c r="AB594" s="4"/>
      <c r="AG594" s="4"/>
      <c r="AL594" s="4"/>
      <c r="AM594" s="4"/>
      <c r="AN594" s="4"/>
      <c r="AO594" s="4"/>
      <c r="AP594" s="4"/>
      <c r="AQ594" s="4"/>
      <c r="AR594" s="4"/>
      <c r="AS594" s="4"/>
      <c r="AT594" s="4"/>
      <c r="AU594" s="119"/>
      <c r="AZ594" s="4"/>
      <c r="BA594" s="4"/>
    </row>
    <row r="595" spans="1:53" ht="14.25" customHeight="1" x14ac:dyDescent="0.4">
      <c r="A595" s="23" t="s">
        <v>460</v>
      </c>
      <c r="B595" s="5">
        <v>45162</v>
      </c>
      <c r="C595" s="6" t="s">
        <v>660</v>
      </c>
      <c r="D595" s="6" t="s">
        <v>1792</v>
      </c>
      <c r="E595" s="6" t="s">
        <v>635</v>
      </c>
      <c r="F595" s="6" t="s">
        <v>11</v>
      </c>
      <c r="G595" s="6" t="s">
        <v>482</v>
      </c>
      <c r="H595" s="25" t="s">
        <v>356</v>
      </c>
      <c r="I595" s="8">
        <v>8</v>
      </c>
      <c r="J595" s="6" t="s">
        <v>448</v>
      </c>
      <c r="M595" s="4" t="s">
        <v>1356</v>
      </c>
      <c r="N595" s="4">
        <v>122</v>
      </c>
      <c r="O595" s="4"/>
      <c r="Q595" s="4"/>
      <c r="X595" s="4"/>
      <c r="Y595" s="4"/>
      <c r="Z595" s="4"/>
      <c r="AB595" s="4"/>
      <c r="AG595" s="4"/>
      <c r="AI595" s="36"/>
      <c r="AK595" s="4"/>
      <c r="AL595" s="4"/>
      <c r="AM595" s="4"/>
      <c r="AN595" s="4"/>
      <c r="AO595" s="4"/>
      <c r="AP595" s="4"/>
      <c r="AQ595" s="4"/>
      <c r="AR595" s="4"/>
      <c r="AS595" s="4"/>
      <c r="AT595" s="4"/>
      <c r="AU595" s="119"/>
      <c r="AZ595" s="4"/>
      <c r="BA595" s="4"/>
    </row>
    <row r="596" spans="1:53" ht="14.25" customHeight="1" x14ac:dyDescent="0.4">
      <c r="A596" s="23" t="s">
        <v>564</v>
      </c>
      <c r="B596" s="5">
        <v>45166</v>
      </c>
      <c r="C596" s="6" t="s">
        <v>659</v>
      </c>
      <c r="D596" s="6" t="s">
        <v>1795</v>
      </c>
      <c r="E596" s="6" t="s">
        <v>644</v>
      </c>
      <c r="F596" s="6" t="s">
        <v>11</v>
      </c>
      <c r="G596" s="6" t="s">
        <v>482</v>
      </c>
      <c r="H596" s="6" t="s">
        <v>356</v>
      </c>
      <c r="I596" s="6" t="s">
        <v>328</v>
      </c>
      <c r="J596" s="4"/>
      <c r="K596"/>
      <c r="M596" s="4" t="s">
        <v>1357</v>
      </c>
      <c r="N596" s="4">
        <v>88</v>
      </c>
      <c r="O596" s="4"/>
      <c r="Q596" s="4"/>
      <c r="X596" s="4"/>
      <c r="Y596" s="4"/>
      <c r="Z596" s="4"/>
      <c r="AB596" s="4"/>
      <c r="AG596" s="4"/>
      <c r="AI596" s="36"/>
      <c r="AK596" s="4"/>
      <c r="AL596" s="4"/>
      <c r="AM596" s="4"/>
      <c r="AN596" s="4"/>
      <c r="AO596" s="4"/>
      <c r="AP596" s="4"/>
      <c r="AQ596" s="4"/>
      <c r="AR596" s="4"/>
      <c r="AS596" s="4"/>
      <c r="AT596" s="4"/>
      <c r="AU596" s="119"/>
      <c r="AZ596" s="4"/>
      <c r="BA596" s="4"/>
    </row>
    <row r="597" spans="1:53" ht="14.25" customHeight="1" x14ac:dyDescent="0.4">
      <c r="A597" s="23" t="s">
        <v>565</v>
      </c>
      <c r="B597" s="5">
        <v>45166</v>
      </c>
      <c r="C597" s="6" t="s">
        <v>659</v>
      </c>
      <c r="D597" s="6" t="s">
        <v>1795</v>
      </c>
      <c r="E597" s="6" t="s">
        <v>644</v>
      </c>
      <c r="F597" s="6" t="s">
        <v>11</v>
      </c>
      <c r="G597" s="6" t="s">
        <v>482</v>
      </c>
      <c r="H597" s="6" t="s">
        <v>356</v>
      </c>
      <c r="I597" s="6" t="s">
        <v>328</v>
      </c>
      <c r="J597" s="4"/>
      <c r="K597"/>
      <c r="M597" s="4" t="s">
        <v>1357</v>
      </c>
      <c r="O597" s="4"/>
      <c r="Q597" s="4"/>
      <c r="X597" s="4"/>
      <c r="Y597" s="4"/>
      <c r="Z597" s="4"/>
      <c r="AB597" s="4"/>
      <c r="AG597" s="4"/>
      <c r="AI597" s="36"/>
      <c r="AK597" s="4"/>
      <c r="AL597" s="4"/>
      <c r="AM597" s="4"/>
      <c r="AN597" s="4"/>
      <c r="AO597" s="4"/>
      <c r="AP597" s="4"/>
      <c r="AQ597" s="4"/>
      <c r="AR597" s="4"/>
      <c r="AS597" s="4"/>
      <c r="AT597" s="4"/>
      <c r="AU597" s="119"/>
      <c r="AZ597" s="4"/>
      <c r="BA597" s="4"/>
    </row>
    <row r="598" spans="1:53" ht="12.75" customHeight="1" x14ac:dyDescent="0.4">
      <c r="O598" s="4"/>
      <c r="Q598" s="4"/>
      <c r="X598" s="4"/>
      <c r="Y598" s="4"/>
      <c r="Z598" s="4"/>
      <c r="AB598" s="4"/>
      <c r="AG598" s="4"/>
      <c r="AI598" s="36"/>
      <c r="AK598" s="4"/>
      <c r="AL598" s="4"/>
      <c r="AM598" s="4"/>
      <c r="AN598" s="4"/>
      <c r="AO598" s="4"/>
      <c r="AP598" s="4"/>
      <c r="AQ598" s="4"/>
      <c r="AR598" s="4"/>
      <c r="AS598" s="4"/>
      <c r="AT598" s="4"/>
      <c r="AU598" s="119"/>
      <c r="AZ598" s="4"/>
      <c r="BA598" s="4"/>
    </row>
    <row r="599" spans="1:53" ht="12.75" customHeight="1" x14ac:dyDescent="0.4">
      <c r="O599" s="4"/>
      <c r="Q599" s="4"/>
      <c r="X599" s="4"/>
      <c r="Y599" s="4"/>
      <c r="Z599" s="4"/>
      <c r="AB599" s="4"/>
      <c r="AG599" s="4"/>
      <c r="AI599" s="36"/>
      <c r="AK599" s="4"/>
      <c r="AL599" s="4"/>
      <c r="AM599" s="4"/>
      <c r="AN599" s="4"/>
      <c r="AO599" s="4"/>
      <c r="AP599" s="4"/>
      <c r="AQ599" s="4"/>
      <c r="AR599" s="4"/>
      <c r="AS599" s="4"/>
      <c r="AT599" s="4"/>
      <c r="AU599" s="119"/>
      <c r="AZ599" s="4"/>
      <c r="BA599" s="4"/>
    </row>
    <row r="600" spans="1:53" ht="12.75" customHeight="1" x14ac:dyDescent="0.4">
      <c r="O600" s="4"/>
      <c r="Q600" s="4"/>
      <c r="X600" s="4"/>
      <c r="Y600" s="4"/>
      <c r="Z600" s="4"/>
      <c r="AB600" s="4"/>
      <c r="AG600" s="4"/>
      <c r="AI600" s="36"/>
      <c r="AK600" s="4"/>
      <c r="AL600" s="4"/>
      <c r="AM600" s="4"/>
      <c r="AN600" s="4"/>
      <c r="AO600" s="4"/>
      <c r="AP600" s="4"/>
      <c r="AQ600" s="4"/>
      <c r="AR600" s="4"/>
      <c r="AS600" s="4"/>
      <c r="AT600" s="4"/>
      <c r="AU600" s="119"/>
      <c r="AZ600" s="4"/>
      <c r="BA600" s="4"/>
    </row>
    <row r="601" spans="1:53" ht="12.75" customHeight="1" x14ac:dyDescent="0.4">
      <c r="O601" s="4"/>
      <c r="Q601" s="4"/>
      <c r="X601" s="4"/>
      <c r="Y601" s="4"/>
      <c r="Z601" s="4"/>
      <c r="AB601" s="4"/>
      <c r="AG601" s="4"/>
      <c r="AI601" s="36"/>
      <c r="AK601" s="4"/>
      <c r="AL601" s="4"/>
      <c r="AM601" s="4"/>
      <c r="AN601" s="4"/>
      <c r="AO601" s="4"/>
      <c r="AP601" s="4"/>
      <c r="AQ601" s="4"/>
      <c r="AR601" s="4"/>
      <c r="AS601" s="4"/>
      <c r="AT601" s="4"/>
      <c r="AU601" s="119"/>
      <c r="AZ601" s="4"/>
      <c r="BA601" s="4"/>
    </row>
    <row r="602" spans="1:53" ht="14.25" customHeight="1" x14ac:dyDescent="0.4">
      <c r="O602" s="4"/>
      <c r="Q602" s="4"/>
      <c r="X602" s="4"/>
      <c r="Y602" s="4"/>
      <c r="Z602" s="4"/>
      <c r="AB602" s="4"/>
      <c r="AG602" s="4"/>
      <c r="AI602" s="36"/>
      <c r="AK602" s="4"/>
      <c r="AL602" s="4"/>
      <c r="AM602" s="4"/>
      <c r="AN602" s="4"/>
      <c r="AO602" s="4"/>
      <c r="AP602" s="4"/>
      <c r="AQ602" s="4"/>
      <c r="AR602" s="4"/>
      <c r="AS602" s="4"/>
      <c r="AT602" s="4"/>
      <c r="AU602" s="119"/>
      <c r="AZ602" s="4"/>
      <c r="BA602" s="4"/>
    </row>
    <row r="603" spans="1:53" ht="14.25" customHeight="1" x14ac:dyDescent="0.4">
      <c r="O603" s="4"/>
      <c r="Q603" s="4"/>
      <c r="X603" s="4"/>
      <c r="Y603" s="4"/>
      <c r="Z603" s="4"/>
      <c r="AB603" s="4"/>
      <c r="AG603" s="4"/>
      <c r="AI603" s="36"/>
      <c r="AK603" s="4"/>
      <c r="AL603" s="4"/>
      <c r="AM603" s="4"/>
      <c r="AN603" s="4"/>
      <c r="AO603" s="4"/>
      <c r="AP603" s="4"/>
      <c r="AQ603" s="4"/>
      <c r="AR603" s="4"/>
      <c r="AS603" s="4"/>
      <c r="AT603" s="4"/>
      <c r="AU603" s="119"/>
      <c r="AZ603" s="4"/>
      <c r="BA603" s="4"/>
    </row>
    <row r="604" spans="1:53" ht="14.25" customHeight="1" x14ac:dyDescent="0.4">
      <c r="O604" s="4"/>
      <c r="Q604" s="4"/>
      <c r="X604" s="4"/>
      <c r="Y604" s="4"/>
      <c r="Z604" s="4"/>
      <c r="AB604" s="4"/>
      <c r="AG604" s="4"/>
      <c r="AI604" s="36"/>
      <c r="AK604" s="4"/>
      <c r="AL604" s="4"/>
      <c r="AM604" s="4"/>
      <c r="AN604" s="4"/>
      <c r="AO604" s="4"/>
      <c r="AP604" s="4"/>
      <c r="AQ604" s="4"/>
      <c r="AR604" s="4"/>
      <c r="AS604" s="4"/>
      <c r="AT604" s="4"/>
      <c r="AU604" s="119"/>
      <c r="AZ604" s="4"/>
      <c r="BA604" s="4"/>
    </row>
    <row r="605" spans="1:53" ht="14.25" customHeight="1" x14ac:dyDescent="0.4">
      <c r="O605" s="4"/>
      <c r="Q605" s="4"/>
      <c r="X605" s="4"/>
      <c r="Y605" s="4"/>
      <c r="Z605" s="4"/>
      <c r="AB605" s="4"/>
      <c r="AG605" s="4"/>
      <c r="AI605" s="36"/>
      <c r="AK605" s="4"/>
      <c r="AL605" s="4"/>
      <c r="AM605" s="4"/>
      <c r="AN605" s="4"/>
      <c r="AO605" s="4"/>
      <c r="AP605" s="4"/>
      <c r="AQ605" s="4"/>
      <c r="AR605" s="4"/>
      <c r="AS605" s="4"/>
      <c r="AT605" s="4"/>
      <c r="AU605" s="119"/>
      <c r="AZ605" s="4"/>
      <c r="BA605" s="4"/>
    </row>
    <row r="606" spans="1:53" ht="14.25" customHeight="1" x14ac:dyDescent="0.4">
      <c r="O606" s="4"/>
      <c r="Q606" s="4"/>
      <c r="X606" s="4"/>
      <c r="Y606" s="4"/>
      <c r="Z606" s="4"/>
      <c r="AB606" s="4"/>
      <c r="AG606" s="4"/>
      <c r="AI606" s="36"/>
      <c r="AK606" s="4"/>
      <c r="AL606" s="4"/>
      <c r="AM606" s="4"/>
      <c r="AN606" s="4"/>
      <c r="AO606" s="4"/>
      <c r="AP606" s="4"/>
      <c r="AQ606" s="4"/>
      <c r="AR606" s="4"/>
      <c r="AS606" s="4"/>
      <c r="AT606" s="4"/>
      <c r="AU606" s="119"/>
      <c r="AZ606" s="4"/>
      <c r="BA606" s="4"/>
    </row>
    <row r="607" spans="1:53" ht="14.25" customHeight="1" x14ac:dyDescent="0.4">
      <c r="O607" s="4"/>
      <c r="Q607" s="4"/>
      <c r="X607" s="4"/>
      <c r="Y607" s="4"/>
      <c r="Z607" s="4"/>
      <c r="AB607" s="4"/>
      <c r="AG607" s="4"/>
      <c r="AI607" s="36"/>
      <c r="AK607" s="4"/>
      <c r="AL607" s="4"/>
      <c r="AM607" s="4"/>
      <c r="AN607" s="4"/>
      <c r="AO607" s="4"/>
      <c r="AP607" s="4"/>
      <c r="AQ607" s="4"/>
      <c r="AR607" s="4"/>
      <c r="AS607" s="4"/>
      <c r="AT607" s="4"/>
      <c r="AU607" s="119"/>
      <c r="AZ607" s="4"/>
      <c r="BA607" s="4"/>
    </row>
    <row r="608" spans="1:53" ht="14.2" customHeight="1" x14ac:dyDescent="0.45">
      <c r="AI608" s="36"/>
    </row>
    <row r="609" spans="35:36" ht="14.2" customHeight="1" x14ac:dyDescent="0.45">
      <c r="AI609" s="36"/>
    </row>
    <row r="610" spans="35:36" ht="14.2" customHeight="1" x14ac:dyDescent="0.45">
      <c r="AI610" s="36"/>
    </row>
    <row r="611" spans="35:36" ht="14.2" customHeight="1" x14ac:dyDescent="0.45">
      <c r="AI611" s="36"/>
    </row>
    <row r="612" spans="35:36" ht="14.2" customHeight="1" x14ac:dyDescent="0.45">
      <c r="AI612" s="36"/>
    </row>
    <row r="613" spans="35:36" ht="14.2" customHeight="1" x14ac:dyDescent="0.45">
      <c r="AI613" s="36" t="s">
        <v>1470</v>
      </c>
      <c r="AJ613" s="126" t="s">
        <v>1935</v>
      </c>
    </row>
    <row r="627" spans="1:47" s="4" customFormat="1" ht="12.75" customHeight="1" x14ac:dyDescent="0.4">
      <c r="A627" s="23" t="s">
        <v>161</v>
      </c>
      <c r="B627" s="5">
        <v>45146</v>
      </c>
      <c r="C627" s="96" t="s">
        <v>663</v>
      </c>
      <c r="D627" s="96" t="s">
        <v>1788</v>
      </c>
      <c r="E627" s="29" t="s">
        <v>632</v>
      </c>
      <c r="F627" s="6" t="s">
        <v>11</v>
      </c>
      <c r="G627" s="6" t="s">
        <v>482</v>
      </c>
      <c r="H627" s="6" t="s">
        <v>356</v>
      </c>
      <c r="I627" s="8">
        <v>4</v>
      </c>
      <c r="J627" s="6" t="s">
        <v>353</v>
      </c>
      <c r="M627" s="4" t="s">
        <v>1355</v>
      </c>
      <c r="N627" s="4">
        <v>88</v>
      </c>
      <c r="R627" s="21"/>
      <c r="AU627" s="119"/>
    </row>
    <row r="628" spans="1:47" s="4" customFormat="1" ht="12.75" customHeight="1" x14ac:dyDescent="0.4">
      <c r="A628" s="23" t="s">
        <v>162</v>
      </c>
      <c r="B628" s="5">
        <v>45146</v>
      </c>
      <c r="C628" s="96" t="s">
        <v>663</v>
      </c>
      <c r="D628" s="96" t="s">
        <v>1788</v>
      </c>
      <c r="E628" s="29" t="s">
        <v>632</v>
      </c>
      <c r="F628" s="6" t="s">
        <v>11</v>
      </c>
      <c r="G628" s="6" t="s">
        <v>482</v>
      </c>
      <c r="H628" s="6" t="s">
        <v>356</v>
      </c>
      <c r="I628" s="8">
        <v>4</v>
      </c>
      <c r="J628" s="6" t="s">
        <v>353</v>
      </c>
      <c r="M628" s="4" t="s">
        <v>1355</v>
      </c>
      <c r="R628" s="21"/>
      <c r="AU628" s="119"/>
    </row>
    <row r="629" spans="1:47" s="4" customFormat="1" ht="12.75" customHeight="1" x14ac:dyDescent="0.4">
      <c r="A629" s="23" t="s">
        <v>165</v>
      </c>
      <c r="B629" s="5">
        <v>45153</v>
      </c>
      <c r="C629" s="6" t="s">
        <v>662</v>
      </c>
      <c r="D629" s="6" t="s">
        <v>1789</v>
      </c>
      <c r="E629" s="6" t="s">
        <v>633</v>
      </c>
      <c r="F629" s="6" t="s">
        <v>11</v>
      </c>
      <c r="G629" s="6" t="s">
        <v>482</v>
      </c>
      <c r="H629" s="6" t="s">
        <v>356</v>
      </c>
      <c r="I629" s="6" t="s">
        <v>209</v>
      </c>
      <c r="J629" s="8"/>
      <c r="M629" s="4" t="s">
        <v>1355</v>
      </c>
      <c r="N629" s="4">
        <v>132</v>
      </c>
      <c r="R629" s="21"/>
      <c r="AU629" s="119"/>
    </row>
    <row r="630" spans="1:47" s="4" customFormat="1" ht="12.75" customHeight="1" x14ac:dyDescent="0.4">
      <c r="A630" s="23" t="s">
        <v>166</v>
      </c>
      <c r="B630" s="5">
        <v>45153</v>
      </c>
      <c r="C630" s="6" t="s">
        <v>662</v>
      </c>
      <c r="D630" s="6" t="s">
        <v>1789</v>
      </c>
      <c r="E630" s="6" t="s">
        <v>633</v>
      </c>
      <c r="F630" s="6" t="s">
        <v>11</v>
      </c>
      <c r="G630" s="6" t="s">
        <v>482</v>
      </c>
      <c r="H630" s="6" t="s">
        <v>356</v>
      </c>
      <c r="I630" s="6" t="s">
        <v>209</v>
      </c>
      <c r="M630" s="4" t="s">
        <v>1355</v>
      </c>
      <c r="R630" s="21"/>
      <c r="AU630" s="119"/>
    </row>
    <row r="631" spans="1:47" s="4" customFormat="1" ht="14.25" customHeight="1" x14ac:dyDescent="0.4">
      <c r="A631" s="23" t="s">
        <v>185</v>
      </c>
      <c r="B631" s="5">
        <v>45160</v>
      </c>
      <c r="C631" s="6" t="s">
        <v>661</v>
      </c>
      <c r="D631" s="6" t="s">
        <v>1791</v>
      </c>
      <c r="E631" s="6" t="s">
        <v>634</v>
      </c>
      <c r="F631" s="6" t="s">
        <v>624</v>
      </c>
      <c r="G631" s="6" t="s">
        <v>482</v>
      </c>
      <c r="H631" s="6" t="s">
        <v>356</v>
      </c>
      <c r="I631" s="6" t="s">
        <v>451</v>
      </c>
      <c r="J631" s="4" t="s">
        <v>483</v>
      </c>
      <c r="M631" s="4" t="s">
        <v>1356</v>
      </c>
      <c r="N631" s="4">
        <v>240</v>
      </c>
      <c r="R631" s="21"/>
      <c r="AU631" s="119"/>
    </row>
    <row r="632" spans="1:47" s="4" customFormat="1" ht="14.25" customHeight="1" x14ac:dyDescent="0.4">
      <c r="A632" s="23" t="s">
        <v>186</v>
      </c>
      <c r="B632" s="5">
        <v>45160</v>
      </c>
      <c r="C632" s="6" t="s">
        <v>661</v>
      </c>
      <c r="D632" s="6" t="s">
        <v>1791</v>
      </c>
      <c r="E632" s="6" t="s">
        <v>634</v>
      </c>
      <c r="F632" s="6" t="s">
        <v>624</v>
      </c>
      <c r="G632" s="6" t="s">
        <v>482</v>
      </c>
      <c r="H632" s="6" t="s">
        <v>356</v>
      </c>
      <c r="I632" s="6" t="s">
        <v>451</v>
      </c>
      <c r="J632" s="4" t="s">
        <v>483</v>
      </c>
      <c r="M632" s="4" t="s">
        <v>1356</v>
      </c>
      <c r="R632" s="21"/>
      <c r="AU632" s="119"/>
    </row>
    <row r="633" spans="1:47" s="4" customFormat="1" ht="14.25" customHeight="1" x14ac:dyDescent="0.4">
      <c r="A633" s="23" t="s">
        <v>459</v>
      </c>
      <c r="B633" s="5">
        <v>45162</v>
      </c>
      <c r="C633" s="6" t="s">
        <v>660</v>
      </c>
      <c r="D633" s="6" t="s">
        <v>1792</v>
      </c>
      <c r="E633" s="6" t="s">
        <v>635</v>
      </c>
      <c r="F633" s="6" t="s">
        <v>11</v>
      </c>
      <c r="G633" s="6" t="s">
        <v>482</v>
      </c>
      <c r="H633" s="25" t="s">
        <v>356</v>
      </c>
      <c r="I633" s="8">
        <v>8</v>
      </c>
      <c r="J633" s="6" t="s">
        <v>353</v>
      </c>
      <c r="M633" s="4" t="s">
        <v>1356</v>
      </c>
      <c r="R633" s="21"/>
      <c r="AU633" s="119"/>
    </row>
    <row r="634" spans="1:47" s="4" customFormat="1" ht="14.25" customHeight="1" x14ac:dyDescent="0.4">
      <c r="A634" s="23" t="s">
        <v>460</v>
      </c>
      <c r="B634" s="5">
        <v>45162</v>
      </c>
      <c r="C634" s="6" t="s">
        <v>660</v>
      </c>
      <c r="D634" s="6" t="s">
        <v>1792</v>
      </c>
      <c r="E634" s="6" t="s">
        <v>635</v>
      </c>
      <c r="F634" s="6" t="s">
        <v>11</v>
      </c>
      <c r="G634" s="6" t="s">
        <v>482</v>
      </c>
      <c r="H634" s="25" t="s">
        <v>356</v>
      </c>
      <c r="I634" s="8">
        <v>8</v>
      </c>
      <c r="J634" s="6" t="s">
        <v>448</v>
      </c>
      <c r="M634" s="4" t="s">
        <v>1356</v>
      </c>
      <c r="N634" s="4">
        <v>122</v>
      </c>
      <c r="R634" s="21"/>
      <c r="AU634" s="119"/>
    </row>
    <row r="635" spans="1:47" s="4" customFormat="1" ht="14.25" customHeight="1" x14ac:dyDescent="0.4">
      <c r="A635" s="23" t="s">
        <v>564</v>
      </c>
      <c r="B635" s="5">
        <v>45166</v>
      </c>
      <c r="C635" s="6" t="s">
        <v>659</v>
      </c>
      <c r="D635" s="6" t="s">
        <v>1795</v>
      </c>
      <c r="E635" s="6" t="s">
        <v>644</v>
      </c>
      <c r="F635" s="6" t="s">
        <v>11</v>
      </c>
      <c r="G635" s="6" t="s">
        <v>482</v>
      </c>
      <c r="H635" s="6" t="s">
        <v>356</v>
      </c>
      <c r="I635" s="6" t="s">
        <v>328</v>
      </c>
      <c r="K635"/>
      <c r="M635" s="4" t="s">
        <v>1357</v>
      </c>
      <c r="N635" s="4">
        <v>88</v>
      </c>
      <c r="R635" s="21"/>
      <c r="AU635" s="119"/>
    </row>
    <row r="636" spans="1:47" s="4" customFormat="1" ht="14.25" customHeight="1" x14ac:dyDescent="0.4">
      <c r="A636" s="23" t="s">
        <v>565</v>
      </c>
      <c r="B636" s="5">
        <v>45166</v>
      </c>
      <c r="C636" s="6" t="s">
        <v>659</v>
      </c>
      <c r="D636" s="6" t="s">
        <v>1795</v>
      </c>
      <c r="E636" s="6" t="s">
        <v>644</v>
      </c>
      <c r="F636" s="6" t="s">
        <v>11</v>
      </c>
      <c r="G636" s="6" t="s">
        <v>482</v>
      </c>
      <c r="H636" s="6" t="s">
        <v>356</v>
      </c>
      <c r="I636" s="6" t="s">
        <v>328</v>
      </c>
      <c r="K636"/>
      <c r="M636" s="4" t="s">
        <v>1357</v>
      </c>
      <c r="R636" s="21"/>
      <c r="AU636" s="119"/>
    </row>
  </sheetData>
  <sortState xmlns:xlrd2="http://schemas.microsoft.com/office/spreadsheetml/2017/richdata2" ref="D521:D560">
    <sortCondition ref="D521:D560"/>
  </sortState>
  <mergeCells count="1">
    <mergeCell ref="D518:D519"/>
  </mergeCells>
  <phoneticPr fontId="7" type="noConversion"/>
  <conditionalFormatting sqref="V195:W429 AJ505 S194 T432 V431:W431 V433:W441 V445:W453 V457:W465 V469:W477 V481:W489 T444 T456 T468 T480 T492 V443:W443 V455:W455 V467:W467 V479:W479 V491:W491 V493:W499 V501:W504 W505 T552:T557 V1:W193 T559:T1048576 V505:V550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94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1:AB1048576">
    <cfRule type="cellIs" dxfId="15" priority="20" operator="between">
      <formula>200</formula>
      <formula>1000</formula>
    </cfRule>
    <cfRule type="cellIs" dxfId="14" priority="21" operator="between">
      <formula>10</formula>
      <formula>200</formula>
    </cfRule>
    <cfRule type="cellIs" dxfId="13" priority="22" operator="between">
      <formula>0.1</formula>
      <formula>10</formula>
    </cfRule>
  </conditionalFormatting>
  <conditionalFormatting sqref="AC1:AC506 AC542 AC567:AC1048576 AC565">
    <cfRule type="cellIs" dxfId="12" priority="27" operator="lessThan">
      <formula>$AH$2</formula>
    </cfRule>
  </conditionalFormatting>
  <conditionalFormatting sqref="AO1:AO1048576">
    <cfRule type="cellIs" dxfId="11" priority="16" operator="lessThan">
      <formula>4</formula>
    </cfRule>
  </conditionalFormatting>
  <conditionalFormatting sqref="AR1:AR191 AR193:AR381 AR383:AR558 AR574 AR576:AR1048576">
    <cfRule type="containsText" dxfId="10" priority="17" operator="containsText" text="A">
      <formula>NOT(ISERROR(SEARCH("A",AR1)))</formula>
    </cfRule>
  </conditionalFormatting>
  <conditionalFormatting sqref="AU1:AU1048576">
    <cfRule type="cellIs" dxfId="9" priority="9" operator="between">
      <formula>101</formula>
      <formula>200</formula>
    </cfRule>
    <cfRule type="cellIs" dxfId="8" priority="10" operator="between">
      <formula>201</formula>
      <formula>1000</formula>
    </cfRule>
    <cfRule type="cellIs" dxfId="7" priority="18" operator="between">
      <formula>10</formula>
      <formula>100</formula>
    </cfRule>
    <cfRule type="cellIs" dxfId="6" priority="19" operator="between">
      <formula>0.1</formula>
      <formula>10</formula>
    </cfRule>
  </conditionalFormatting>
  <conditionalFormatting sqref="V558">
    <cfRule type="cellIs" dxfId="5" priority="2" operator="between">
      <formula>200</formula>
      <formula>1000</formula>
    </cfRule>
    <cfRule type="cellIs" dxfId="4" priority="3" operator="between">
      <formula>10</formula>
      <formula>200</formula>
    </cfRule>
    <cfRule type="cellIs" dxfId="3" priority="4" operator="between">
      <formula>0.1</formula>
      <formula>10</formula>
    </cfRule>
  </conditionalFormatting>
  <conditionalFormatting sqref="W558">
    <cfRule type="cellIs" dxfId="2" priority="6" operator="lessThan">
      <formula>$AH$2</formula>
    </cfRule>
  </conditionalFormatting>
  <conditionalFormatting sqref="O505:O506 O542 O565">
    <cfRule type="cellIs" dxfId="0" priority="1" operator="lessThan">
      <formula>$AH$2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03970-AFAD-4698-AA62-C0AFD97DED83}">
  <dimension ref="A2:D99"/>
  <sheetViews>
    <sheetView workbookViewId="0">
      <selection activeCell="G13" sqref="G13"/>
    </sheetView>
  </sheetViews>
  <sheetFormatPr baseColWidth="10" defaultRowHeight="12.75" x14ac:dyDescent="0.35"/>
  <cols>
    <col min="1" max="1" width="3.6640625" style="32" customWidth="1"/>
    <col min="2" max="2" width="2.53125" style="32" customWidth="1"/>
    <col min="3" max="3" width="25.46484375" customWidth="1"/>
  </cols>
  <sheetData>
    <row r="2" spans="1:4" x14ac:dyDescent="0.35">
      <c r="A2" s="32" t="s">
        <v>1914</v>
      </c>
    </row>
    <row r="3" spans="1:4" x14ac:dyDescent="0.35">
      <c r="A3" s="32" t="s">
        <v>1366</v>
      </c>
      <c r="B3" s="32" t="s">
        <v>1366</v>
      </c>
      <c r="C3" t="s">
        <v>1915</v>
      </c>
      <c r="D3" t="s">
        <v>1916</v>
      </c>
    </row>
    <row r="4" spans="1:4" x14ac:dyDescent="0.35">
      <c r="A4" s="32" t="s">
        <v>1367</v>
      </c>
      <c r="B4" s="32">
        <v>1</v>
      </c>
      <c r="C4" t="s">
        <v>1818</v>
      </c>
      <c r="D4" t="s">
        <v>1471</v>
      </c>
    </row>
    <row r="5" spans="1:4" x14ac:dyDescent="0.35">
      <c r="A5" s="32" t="s">
        <v>1367</v>
      </c>
      <c r="B5" s="32">
        <v>2</v>
      </c>
      <c r="C5" t="s">
        <v>1826</v>
      </c>
      <c r="D5" t="s">
        <v>1479</v>
      </c>
    </row>
    <row r="6" spans="1:4" x14ac:dyDescent="0.35">
      <c r="A6" s="32" t="s">
        <v>1367</v>
      </c>
      <c r="B6" s="32">
        <v>3</v>
      </c>
      <c r="C6" t="s">
        <v>1834</v>
      </c>
      <c r="D6" t="s">
        <v>1487</v>
      </c>
    </row>
    <row r="7" spans="1:4" x14ac:dyDescent="0.35">
      <c r="A7" s="32" t="s">
        <v>1367</v>
      </c>
      <c r="B7" s="32">
        <v>4</v>
      </c>
      <c r="C7" t="s">
        <v>1842</v>
      </c>
      <c r="D7" t="s">
        <v>1495</v>
      </c>
    </row>
    <row r="8" spans="1:4" x14ac:dyDescent="0.35">
      <c r="A8" s="32" t="s">
        <v>1367</v>
      </c>
      <c r="B8" s="32">
        <v>5</v>
      </c>
      <c r="C8" t="s">
        <v>1850</v>
      </c>
      <c r="D8" t="s">
        <v>1503</v>
      </c>
    </row>
    <row r="9" spans="1:4" x14ac:dyDescent="0.35">
      <c r="A9" s="32" t="s">
        <v>1367</v>
      </c>
      <c r="B9" s="32">
        <v>6</v>
      </c>
      <c r="C9" t="s">
        <v>1858</v>
      </c>
      <c r="D9" t="s">
        <v>1511</v>
      </c>
    </row>
    <row r="10" spans="1:4" x14ac:dyDescent="0.35">
      <c r="A10" s="32" t="s">
        <v>1367</v>
      </c>
      <c r="B10" s="32">
        <v>7</v>
      </c>
      <c r="C10" t="s">
        <v>1866</v>
      </c>
      <c r="D10" t="s">
        <v>1519</v>
      </c>
    </row>
    <row r="11" spans="1:4" x14ac:dyDescent="0.35">
      <c r="A11" s="32" t="s">
        <v>1367</v>
      </c>
      <c r="B11" s="32">
        <v>8</v>
      </c>
      <c r="C11" t="s">
        <v>1874</v>
      </c>
      <c r="D11" t="s">
        <v>1527</v>
      </c>
    </row>
    <row r="12" spans="1:4" x14ac:dyDescent="0.35">
      <c r="A12" s="32" t="s">
        <v>1367</v>
      </c>
      <c r="B12" s="32">
        <v>9</v>
      </c>
      <c r="C12" t="s">
        <v>1882</v>
      </c>
      <c r="D12" t="s">
        <v>1535</v>
      </c>
    </row>
    <row r="13" spans="1:4" x14ac:dyDescent="0.35">
      <c r="A13" s="32" t="s">
        <v>1367</v>
      </c>
      <c r="B13" s="32">
        <v>10</v>
      </c>
      <c r="C13" t="s">
        <v>1890</v>
      </c>
      <c r="D13" t="s">
        <v>1543</v>
      </c>
    </row>
    <row r="14" spans="1:4" x14ac:dyDescent="0.35">
      <c r="A14" s="32" t="s">
        <v>1367</v>
      </c>
      <c r="B14" s="32">
        <v>11</v>
      </c>
      <c r="C14" t="s">
        <v>1898</v>
      </c>
      <c r="D14" t="s">
        <v>1551</v>
      </c>
    </row>
    <row r="15" spans="1:4" x14ac:dyDescent="0.35">
      <c r="A15" s="32" t="s">
        <v>1367</v>
      </c>
      <c r="B15" s="32">
        <v>12</v>
      </c>
      <c r="C15" t="s">
        <v>1906</v>
      </c>
      <c r="D15" t="s">
        <v>1559</v>
      </c>
    </row>
    <row r="16" spans="1:4" x14ac:dyDescent="0.35">
      <c r="A16" s="32" t="s">
        <v>1368</v>
      </c>
      <c r="B16" s="32">
        <v>1</v>
      </c>
      <c r="C16" t="s">
        <v>1819</v>
      </c>
      <c r="D16" t="s">
        <v>1472</v>
      </c>
    </row>
    <row r="17" spans="1:4" x14ac:dyDescent="0.35">
      <c r="A17" s="32" t="s">
        <v>1368</v>
      </c>
      <c r="B17" s="32">
        <v>2</v>
      </c>
      <c r="C17" t="s">
        <v>1827</v>
      </c>
      <c r="D17" t="s">
        <v>1480</v>
      </c>
    </row>
    <row r="18" spans="1:4" x14ac:dyDescent="0.35">
      <c r="A18" s="32" t="s">
        <v>1368</v>
      </c>
      <c r="B18" s="32">
        <v>3</v>
      </c>
      <c r="C18" t="s">
        <v>1835</v>
      </c>
      <c r="D18" t="s">
        <v>1488</v>
      </c>
    </row>
    <row r="19" spans="1:4" x14ac:dyDescent="0.35">
      <c r="A19" s="32" t="s">
        <v>1368</v>
      </c>
      <c r="B19" s="32">
        <v>4</v>
      </c>
      <c r="C19" t="s">
        <v>1843</v>
      </c>
      <c r="D19" t="s">
        <v>1496</v>
      </c>
    </row>
    <row r="20" spans="1:4" x14ac:dyDescent="0.35">
      <c r="A20" s="32" t="s">
        <v>1368</v>
      </c>
      <c r="B20" s="32">
        <v>5</v>
      </c>
      <c r="C20" t="s">
        <v>1851</v>
      </c>
      <c r="D20" t="s">
        <v>1504</v>
      </c>
    </row>
    <row r="21" spans="1:4" x14ac:dyDescent="0.35">
      <c r="A21" s="32" t="s">
        <v>1368</v>
      </c>
      <c r="B21" s="32">
        <v>6</v>
      </c>
      <c r="C21" t="s">
        <v>1859</v>
      </c>
      <c r="D21" t="s">
        <v>1512</v>
      </c>
    </row>
    <row r="22" spans="1:4" x14ac:dyDescent="0.35">
      <c r="A22" s="32" t="s">
        <v>1368</v>
      </c>
      <c r="B22" s="32">
        <v>7</v>
      </c>
      <c r="C22" t="s">
        <v>1867</v>
      </c>
      <c r="D22" t="s">
        <v>1520</v>
      </c>
    </row>
    <row r="23" spans="1:4" x14ac:dyDescent="0.35">
      <c r="A23" s="32" t="s">
        <v>1368</v>
      </c>
      <c r="B23" s="32">
        <v>8</v>
      </c>
      <c r="C23" t="s">
        <v>1875</v>
      </c>
      <c r="D23" t="s">
        <v>1528</v>
      </c>
    </row>
    <row r="24" spans="1:4" x14ac:dyDescent="0.35">
      <c r="A24" s="32" t="s">
        <v>1368</v>
      </c>
      <c r="B24" s="32">
        <v>9</v>
      </c>
      <c r="C24" t="s">
        <v>1883</v>
      </c>
      <c r="D24" t="s">
        <v>1536</v>
      </c>
    </row>
    <row r="25" spans="1:4" x14ac:dyDescent="0.35">
      <c r="A25" s="32" t="s">
        <v>1368</v>
      </c>
      <c r="B25" s="32">
        <v>10</v>
      </c>
      <c r="C25" t="s">
        <v>1891</v>
      </c>
      <c r="D25" t="s">
        <v>1544</v>
      </c>
    </row>
    <row r="26" spans="1:4" x14ac:dyDescent="0.35">
      <c r="A26" s="32" t="s">
        <v>1368</v>
      </c>
      <c r="B26" s="32">
        <v>11</v>
      </c>
      <c r="C26" t="s">
        <v>1899</v>
      </c>
      <c r="D26" t="s">
        <v>1552</v>
      </c>
    </row>
    <row r="27" spans="1:4" x14ac:dyDescent="0.35">
      <c r="A27" s="32" t="s">
        <v>1368</v>
      </c>
      <c r="B27" s="32">
        <v>12</v>
      </c>
      <c r="C27" t="s">
        <v>1907</v>
      </c>
      <c r="D27" t="s">
        <v>1560</v>
      </c>
    </row>
    <row r="28" spans="1:4" x14ac:dyDescent="0.35">
      <c r="A28" s="32" t="s">
        <v>1369</v>
      </c>
      <c r="B28" s="32">
        <v>1</v>
      </c>
      <c r="C28" t="s">
        <v>1820</v>
      </c>
      <c r="D28" t="s">
        <v>1473</v>
      </c>
    </row>
    <row r="29" spans="1:4" x14ac:dyDescent="0.35">
      <c r="A29" s="32" t="s">
        <v>1369</v>
      </c>
      <c r="B29" s="32">
        <v>2</v>
      </c>
      <c r="C29" t="s">
        <v>1828</v>
      </c>
      <c r="D29" t="s">
        <v>1481</v>
      </c>
    </row>
    <row r="30" spans="1:4" x14ac:dyDescent="0.35">
      <c r="A30" s="32" t="s">
        <v>1369</v>
      </c>
      <c r="B30" s="32">
        <v>3</v>
      </c>
      <c r="C30" t="s">
        <v>1836</v>
      </c>
      <c r="D30" t="s">
        <v>1489</v>
      </c>
    </row>
    <row r="31" spans="1:4" x14ac:dyDescent="0.35">
      <c r="A31" s="32" t="s">
        <v>1369</v>
      </c>
      <c r="B31" s="32">
        <v>4</v>
      </c>
      <c r="C31" t="s">
        <v>1844</v>
      </c>
      <c r="D31" t="s">
        <v>1497</v>
      </c>
    </row>
    <row r="32" spans="1:4" x14ac:dyDescent="0.35">
      <c r="A32" s="32" t="s">
        <v>1369</v>
      </c>
      <c r="B32" s="32">
        <v>5</v>
      </c>
      <c r="C32" t="s">
        <v>1852</v>
      </c>
      <c r="D32" t="s">
        <v>1505</v>
      </c>
    </row>
    <row r="33" spans="1:4" x14ac:dyDescent="0.35">
      <c r="A33" s="32" t="s">
        <v>1369</v>
      </c>
      <c r="B33" s="32">
        <v>6</v>
      </c>
      <c r="C33" t="s">
        <v>1860</v>
      </c>
      <c r="D33" t="s">
        <v>1513</v>
      </c>
    </row>
    <row r="34" spans="1:4" x14ac:dyDescent="0.35">
      <c r="A34" s="32" t="s">
        <v>1369</v>
      </c>
      <c r="B34" s="32">
        <v>7</v>
      </c>
      <c r="C34" t="s">
        <v>1868</v>
      </c>
      <c r="D34" t="s">
        <v>1521</v>
      </c>
    </row>
    <row r="35" spans="1:4" x14ac:dyDescent="0.35">
      <c r="A35" s="32" t="s">
        <v>1369</v>
      </c>
      <c r="B35" s="32">
        <v>8</v>
      </c>
      <c r="C35" t="s">
        <v>1876</v>
      </c>
      <c r="D35" t="s">
        <v>1529</v>
      </c>
    </row>
    <row r="36" spans="1:4" x14ac:dyDescent="0.35">
      <c r="A36" s="32" t="s">
        <v>1369</v>
      </c>
      <c r="B36" s="32">
        <v>9</v>
      </c>
      <c r="C36" t="s">
        <v>1884</v>
      </c>
      <c r="D36" t="s">
        <v>1537</v>
      </c>
    </row>
    <row r="37" spans="1:4" x14ac:dyDescent="0.35">
      <c r="A37" s="32" t="s">
        <v>1369</v>
      </c>
      <c r="B37" s="32">
        <v>10</v>
      </c>
      <c r="C37" t="s">
        <v>1892</v>
      </c>
      <c r="D37" t="s">
        <v>1545</v>
      </c>
    </row>
    <row r="38" spans="1:4" x14ac:dyDescent="0.35">
      <c r="A38" s="32" t="s">
        <v>1369</v>
      </c>
      <c r="B38" s="32">
        <v>11</v>
      </c>
      <c r="C38" t="s">
        <v>1900</v>
      </c>
      <c r="D38" t="s">
        <v>1553</v>
      </c>
    </row>
    <row r="39" spans="1:4" x14ac:dyDescent="0.35">
      <c r="A39" s="32" t="s">
        <v>1369</v>
      </c>
      <c r="B39" s="32">
        <v>12</v>
      </c>
      <c r="C39" t="s">
        <v>1908</v>
      </c>
      <c r="D39" t="s">
        <v>1561</v>
      </c>
    </row>
    <row r="40" spans="1:4" x14ac:dyDescent="0.35">
      <c r="A40" s="32" t="s">
        <v>1370</v>
      </c>
      <c r="B40" s="32">
        <v>1</v>
      </c>
      <c r="C40" t="s">
        <v>1821</v>
      </c>
      <c r="D40" t="s">
        <v>1474</v>
      </c>
    </row>
    <row r="41" spans="1:4" x14ac:dyDescent="0.35">
      <c r="A41" s="32" t="s">
        <v>1370</v>
      </c>
      <c r="B41" s="32">
        <v>2</v>
      </c>
      <c r="C41" t="s">
        <v>1829</v>
      </c>
      <c r="D41" t="s">
        <v>1482</v>
      </c>
    </row>
    <row r="42" spans="1:4" x14ac:dyDescent="0.35">
      <c r="A42" s="32" t="s">
        <v>1370</v>
      </c>
      <c r="B42" s="32">
        <v>3</v>
      </c>
      <c r="C42" t="s">
        <v>1837</v>
      </c>
      <c r="D42" t="s">
        <v>1490</v>
      </c>
    </row>
    <row r="43" spans="1:4" x14ac:dyDescent="0.35">
      <c r="A43" s="32" t="s">
        <v>1370</v>
      </c>
      <c r="B43" s="32">
        <v>4</v>
      </c>
      <c r="C43" t="s">
        <v>1845</v>
      </c>
      <c r="D43" t="s">
        <v>1498</v>
      </c>
    </row>
    <row r="44" spans="1:4" x14ac:dyDescent="0.35">
      <c r="A44" s="32" t="s">
        <v>1370</v>
      </c>
      <c r="B44" s="32">
        <v>5</v>
      </c>
      <c r="C44" t="s">
        <v>1853</v>
      </c>
      <c r="D44" t="s">
        <v>1506</v>
      </c>
    </row>
    <row r="45" spans="1:4" x14ac:dyDescent="0.35">
      <c r="A45" s="32" t="s">
        <v>1370</v>
      </c>
      <c r="B45" s="32">
        <v>6</v>
      </c>
      <c r="C45" t="s">
        <v>1861</v>
      </c>
      <c r="D45" t="s">
        <v>1514</v>
      </c>
    </row>
    <row r="46" spans="1:4" x14ac:dyDescent="0.35">
      <c r="A46" s="32" t="s">
        <v>1370</v>
      </c>
      <c r="B46" s="32">
        <v>7</v>
      </c>
      <c r="C46" t="s">
        <v>1869</v>
      </c>
      <c r="D46" t="s">
        <v>1522</v>
      </c>
    </row>
    <row r="47" spans="1:4" x14ac:dyDescent="0.35">
      <c r="A47" s="32" t="s">
        <v>1370</v>
      </c>
      <c r="B47" s="32">
        <v>8</v>
      </c>
      <c r="C47" t="s">
        <v>1877</v>
      </c>
      <c r="D47" t="s">
        <v>1530</v>
      </c>
    </row>
    <row r="48" spans="1:4" x14ac:dyDescent="0.35">
      <c r="A48" s="32" t="s">
        <v>1370</v>
      </c>
      <c r="B48" s="32">
        <v>9</v>
      </c>
      <c r="C48" t="s">
        <v>1885</v>
      </c>
      <c r="D48" t="s">
        <v>1538</v>
      </c>
    </row>
    <row r="49" spans="1:4" x14ac:dyDescent="0.35">
      <c r="A49" s="32" t="s">
        <v>1370</v>
      </c>
      <c r="B49" s="32">
        <v>10</v>
      </c>
      <c r="C49" t="s">
        <v>1893</v>
      </c>
      <c r="D49" t="s">
        <v>1546</v>
      </c>
    </row>
    <row r="50" spans="1:4" x14ac:dyDescent="0.35">
      <c r="A50" s="32" t="s">
        <v>1370</v>
      </c>
      <c r="B50" s="32">
        <v>11</v>
      </c>
      <c r="C50" t="s">
        <v>1901</v>
      </c>
      <c r="D50" t="s">
        <v>1554</v>
      </c>
    </row>
    <row r="51" spans="1:4" x14ac:dyDescent="0.35">
      <c r="A51" s="32" t="s">
        <v>1370</v>
      </c>
      <c r="B51" s="32">
        <v>12</v>
      </c>
      <c r="C51" t="s">
        <v>1909</v>
      </c>
      <c r="D51" t="s">
        <v>1562</v>
      </c>
    </row>
    <row r="52" spans="1:4" x14ac:dyDescent="0.35">
      <c r="A52" s="32" t="s">
        <v>1138</v>
      </c>
      <c r="B52" s="32">
        <v>1</v>
      </c>
      <c r="C52" t="s">
        <v>1822</v>
      </c>
      <c r="D52" t="s">
        <v>1475</v>
      </c>
    </row>
    <row r="53" spans="1:4" x14ac:dyDescent="0.35">
      <c r="A53" s="32" t="s">
        <v>1138</v>
      </c>
      <c r="B53" s="32">
        <v>2</v>
      </c>
      <c r="C53" t="s">
        <v>1830</v>
      </c>
      <c r="D53" t="s">
        <v>1483</v>
      </c>
    </row>
    <row r="54" spans="1:4" x14ac:dyDescent="0.35">
      <c r="A54" s="32" t="s">
        <v>1138</v>
      </c>
      <c r="B54" s="32">
        <v>3</v>
      </c>
      <c r="C54" t="s">
        <v>1838</v>
      </c>
      <c r="D54" t="s">
        <v>1491</v>
      </c>
    </row>
    <row r="55" spans="1:4" x14ac:dyDescent="0.35">
      <c r="A55" s="32" t="s">
        <v>1138</v>
      </c>
      <c r="B55" s="32">
        <v>4</v>
      </c>
      <c r="C55" t="s">
        <v>1846</v>
      </c>
      <c r="D55" t="s">
        <v>1499</v>
      </c>
    </row>
    <row r="56" spans="1:4" x14ac:dyDescent="0.35">
      <c r="A56" s="32" t="s">
        <v>1138</v>
      </c>
      <c r="B56" s="32">
        <v>5</v>
      </c>
      <c r="C56" t="s">
        <v>1854</v>
      </c>
      <c r="D56" t="s">
        <v>1507</v>
      </c>
    </row>
    <row r="57" spans="1:4" x14ac:dyDescent="0.35">
      <c r="A57" s="32" t="s">
        <v>1138</v>
      </c>
      <c r="B57" s="32">
        <v>6</v>
      </c>
      <c r="C57" t="s">
        <v>1862</v>
      </c>
      <c r="D57" t="s">
        <v>1515</v>
      </c>
    </row>
    <row r="58" spans="1:4" x14ac:dyDescent="0.35">
      <c r="A58" s="32" t="s">
        <v>1138</v>
      </c>
      <c r="B58" s="32">
        <v>7</v>
      </c>
      <c r="C58" t="s">
        <v>1870</v>
      </c>
      <c r="D58" t="s">
        <v>1523</v>
      </c>
    </row>
    <row r="59" spans="1:4" x14ac:dyDescent="0.35">
      <c r="A59" s="32" t="s">
        <v>1138</v>
      </c>
      <c r="B59" s="32">
        <v>8</v>
      </c>
      <c r="C59" t="s">
        <v>1878</v>
      </c>
      <c r="D59" t="s">
        <v>1531</v>
      </c>
    </row>
    <row r="60" spans="1:4" x14ac:dyDescent="0.35">
      <c r="A60" s="32" t="s">
        <v>1138</v>
      </c>
      <c r="B60" s="32">
        <v>9</v>
      </c>
      <c r="C60" t="s">
        <v>1886</v>
      </c>
      <c r="D60" t="s">
        <v>1539</v>
      </c>
    </row>
    <row r="61" spans="1:4" x14ac:dyDescent="0.35">
      <c r="A61" s="32" t="s">
        <v>1138</v>
      </c>
      <c r="B61" s="32">
        <v>10</v>
      </c>
      <c r="C61" t="s">
        <v>1894</v>
      </c>
      <c r="D61" t="s">
        <v>1547</v>
      </c>
    </row>
    <row r="62" spans="1:4" x14ac:dyDescent="0.35">
      <c r="A62" s="32" t="s">
        <v>1138</v>
      </c>
      <c r="B62" s="32">
        <v>11</v>
      </c>
      <c r="C62" t="s">
        <v>1902</v>
      </c>
      <c r="D62" t="s">
        <v>1555</v>
      </c>
    </row>
    <row r="63" spans="1:4" x14ac:dyDescent="0.35">
      <c r="A63" s="32" t="s">
        <v>1138</v>
      </c>
      <c r="B63" s="32">
        <v>12</v>
      </c>
      <c r="C63" t="s">
        <v>1910</v>
      </c>
      <c r="D63" t="s">
        <v>1563</v>
      </c>
    </row>
    <row r="64" spans="1:4" x14ac:dyDescent="0.35">
      <c r="A64" s="32" t="s">
        <v>1371</v>
      </c>
      <c r="B64" s="32">
        <v>1</v>
      </c>
      <c r="C64" t="s">
        <v>1823</v>
      </c>
      <c r="D64" t="s">
        <v>1476</v>
      </c>
    </row>
    <row r="65" spans="1:4" x14ac:dyDescent="0.35">
      <c r="A65" s="32" t="s">
        <v>1371</v>
      </c>
      <c r="B65" s="32">
        <v>2</v>
      </c>
      <c r="C65" t="s">
        <v>1831</v>
      </c>
      <c r="D65" t="s">
        <v>1484</v>
      </c>
    </row>
    <row r="66" spans="1:4" x14ac:dyDescent="0.35">
      <c r="A66" s="32" t="s">
        <v>1371</v>
      </c>
      <c r="B66" s="32">
        <v>3</v>
      </c>
      <c r="C66" t="s">
        <v>1839</v>
      </c>
      <c r="D66" t="s">
        <v>1492</v>
      </c>
    </row>
    <row r="67" spans="1:4" x14ac:dyDescent="0.35">
      <c r="A67" s="32" t="s">
        <v>1371</v>
      </c>
      <c r="B67" s="32">
        <v>4</v>
      </c>
      <c r="C67" t="s">
        <v>1847</v>
      </c>
      <c r="D67" t="s">
        <v>1500</v>
      </c>
    </row>
    <row r="68" spans="1:4" x14ac:dyDescent="0.35">
      <c r="A68" s="32" t="s">
        <v>1371</v>
      </c>
      <c r="B68" s="32">
        <v>5</v>
      </c>
      <c r="C68" t="s">
        <v>1855</v>
      </c>
      <c r="D68" t="s">
        <v>1508</v>
      </c>
    </row>
    <row r="69" spans="1:4" x14ac:dyDescent="0.35">
      <c r="A69" s="32" t="s">
        <v>1371</v>
      </c>
      <c r="B69" s="32">
        <v>6</v>
      </c>
      <c r="C69" t="s">
        <v>1863</v>
      </c>
      <c r="D69" t="s">
        <v>1516</v>
      </c>
    </row>
    <row r="70" spans="1:4" x14ac:dyDescent="0.35">
      <c r="A70" s="32" t="s">
        <v>1371</v>
      </c>
      <c r="B70" s="32">
        <v>7</v>
      </c>
      <c r="C70" t="s">
        <v>1871</v>
      </c>
      <c r="D70" t="s">
        <v>1524</v>
      </c>
    </row>
    <row r="71" spans="1:4" x14ac:dyDescent="0.35">
      <c r="A71" s="32" t="s">
        <v>1371</v>
      </c>
      <c r="B71" s="32">
        <v>8</v>
      </c>
      <c r="C71" t="s">
        <v>1879</v>
      </c>
      <c r="D71" t="s">
        <v>1532</v>
      </c>
    </row>
    <row r="72" spans="1:4" x14ac:dyDescent="0.35">
      <c r="A72" s="32" t="s">
        <v>1371</v>
      </c>
      <c r="B72" s="32">
        <v>9</v>
      </c>
      <c r="C72" t="s">
        <v>1887</v>
      </c>
      <c r="D72" t="s">
        <v>1540</v>
      </c>
    </row>
    <row r="73" spans="1:4" x14ac:dyDescent="0.35">
      <c r="A73" s="32" t="s">
        <v>1371</v>
      </c>
      <c r="B73" s="32">
        <v>10</v>
      </c>
      <c r="C73" t="s">
        <v>1895</v>
      </c>
      <c r="D73" t="s">
        <v>1548</v>
      </c>
    </row>
    <row r="74" spans="1:4" x14ac:dyDescent="0.35">
      <c r="A74" s="32" t="s">
        <v>1371</v>
      </c>
      <c r="B74" s="32">
        <v>11</v>
      </c>
      <c r="C74" t="s">
        <v>1903</v>
      </c>
      <c r="D74" t="s">
        <v>1556</v>
      </c>
    </row>
    <row r="75" spans="1:4" x14ac:dyDescent="0.35">
      <c r="A75" s="32" t="s">
        <v>1371</v>
      </c>
      <c r="B75" s="32">
        <v>12</v>
      </c>
      <c r="C75" t="s">
        <v>1911</v>
      </c>
      <c r="D75" t="s">
        <v>1564</v>
      </c>
    </row>
    <row r="76" spans="1:4" x14ac:dyDescent="0.35">
      <c r="A76" s="32" t="s">
        <v>1372</v>
      </c>
      <c r="B76" s="32">
        <v>1</v>
      </c>
      <c r="C76" t="s">
        <v>1824</v>
      </c>
      <c r="D76" t="s">
        <v>1477</v>
      </c>
    </row>
    <row r="77" spans="1:4" x14ac:dyDescent="0.35">
      <c r="A77" s="32" t="s">
        <v>1372</v>
      </c>
      <c r="B77" s="32">
        <v>2</v>
      </c>
      <c r="C77" t="s">
        <v>1832</v>
      </c>
      <c r="D77" t="s">
        <v>1485</v>
      </c>
    </row>
    <row r="78" spans="1:4" x14ac:dyDescent="0.35">
      <c r="A78" s="32" t="s">
        <v>1372</v>
      </c>
      <c r="B78" s="32">
        <v>3</v>
      </c>
      <c r="C78" t="s">
        <v>1840</v>
      </c>
      <c r="D78" t="s">
        <v>1493</v>
      </c>
    </row>
    <row r="79" spans="1:4" x14ac:dyDescent="0.35">
      <c r="A79" s="32" t="s">
        <v>1372</v>
      </c>
      <c r="B79" s="32">
        <v>4</v>
      </c>
      <c r="C79" t="s">
        <v>1848</v>
      </c>
      <c r="D79" t="s">
        <v>1501</v>
      </c>
    </row>
    <row r="80" spans="1:4" x14ac:dyDescent="0.35">
      <c r="A80" s="32" t="s">
        <v>1372</v>
      </c>
      <c r="B80" s="32">
        <v>5</v>
      </c>
      <c r="C80" t="s">
        <v>1856</v>
      </c>
      <c r="D80" t="s">
        <v>1509</v>
      </c>
    </row>
    <row r="81" spans="1:4" x14ac:dyDescent="0.35">
      <c r="A81" s="32" t="s">
        <v>1372</v>
      </c>
      <c r="B81" s="32">
        <v>6</v>
      </c>
      <c r="C81" t="s">
        <v>1864</v>
      </c>
      <c r="D81" t="s">
        <v>1517</v>
      </c>
    </row>
    <row r="82" spans="1:4" x14ac:dyDescent="0.35">
      <c r="A82" s="32" t="s">
        <v>1372</v>
      </c>
      <c r="B82" s="32">
        <v>7</v>
      </c>
      <c r="C82" t="s">
        <v>1872</v>
      </c>
      <c r="D82" t="s">
        <v>1525</v>
      </c>
    </row>
    <row r="83" spans="1:4" x14ac:dyDescent="0.35">
      <c r="A83" s="32" t="s">
        <v>1372</v>
      </c>
      <c r="B83" s="32">
        <v>8</v>
      </c>
      <c r="C83" t="s">
        <v>1880</v>
      </c>
      <c r="D83" t="s">
        <v>1533</v>
      </c>
    </row>
    <row r="84" spans="1:4" x14ac:dyDescent="0.35">
      <c r="A84" s="32" t="s">
        <v>1372</v>
      </c>
      <c r="B84" s="32">
        <v>9</v>
      </c>
      <c r="C84" t="s">
        <v>1888</v>
      </c>
      <c r="D84" t="s">
        <v>1541</v>
      </c>
    </row>
    <row r="85" spans="1:4" x14ac:dyDescent="0.35">
      <c r="A85" s="32" t="s">
        <v>1372</v>
      </c>
      <c r="B85" s="32">
        <v>10</v>
      </c>
      <c r="C85" t="s">
        <v>1896</v>
      </c>
      <c r="D85" t="s">
        <v>1549</v>
      </c>
    </row>
    <row r="86" spans="1:4" x14ac:dyDescent="0.35">
      <c r="A86" s="32" t="s">
        <v>1372</v>
      </c>
      <c r="B86" s="32">
        <v>11</v>
      </c>
      <c r="C86" t="s">
        <v>1904</v>
      </c>
      <c r="D86" t="s">
        <v>1557</v>
      </c>
    </row>
    <row r="87" spans="1:4" x14ac:dyDescent="0.35">
      <c r="A87" s="32" t="s">
        <v>1372</v>
      </c>
      <c r="B87" s="32">
        <v>12</v>
      </c>
      <c r="C87" t="s">
        <v>1912</v>
      </c>
      <c r="D87" t="s">
        <v>1565</v>
      </c>
    </row>
    <row r="88" spans="1:4" x14ac:dyDescent="0.35">
      <c r="A88" s="32" t="s">
        <v>1373</v>
      </c>
      <c r="B88" s="32">
        <v>1</v>
      </c>
      <c r="C88" t="s">
        <v>1825</v>
      </c>
      <c r="D88" t="s">
        <v>1478</v>
      </c>
    </row>
    <row r="89" spans="1:4" x14ac:dyDescent="0.35">
      <c r="A89" s="32" t="s">
        <v>1373</v>
      </c>
      <c r="B89" s="32">
        <v>2</v>
      </c>
      <c r="C89" t="s">
        <v>1833</v>
      </c>
      <c r="D89" t="s">
        <v>1486</v>
      </c>
    </row>
    <row r="90" spans="1:4" x14ac:dyDescent="0.35">
      <c r="A90" s="32" t="s">
        <v>1373</v>
      </c>
      <c r="B90" s="32">
        <v>3</v>
      </c>
      <c r="C90" t="s">
        <v>1841</v>
      </c>
      <c r="D90" t="s">
        <v>1494</v>
      </c>
    </row>
    <row r="91" spans="1:4" x14ac:dyDescent="0.35">
      <c r="A91" s="32" t="s">
        <v>1373</v>
      </c>
      <c r="B91" s="32">
        <v>4</v>
      </c>
      <c r="C91" t="s">
        <v>1849</v>
      </c>
      <c r="D91" t="s">
        <v>1502</v>
      </c>
    </row>
    <row r="92" spans="1:4" x14ac:dyDescent="0.35">
      <c r="A92" s="32" t="s">
        <v>1373</v>
      </c>
      <c r="B92" s="32">
        <v>5</v>
      </c>
      <c r="C92" t="s">
        <v>1857</v>
      </c>
      <c r="D92" t="s">
        <v>1510</v>
      </c>
    </row>
    <row r="93" spans="1:4" x14ac:dyDescent="0.35">
      <c r="A93" s="32" t="s">
        <v>1373</v>
      </c>
      <c r="B93" s="32">
        <v>6</v>
      </c>
      <c r="C93" t="s">
        <v>1865</v>
      </c>
      <c r="D93" t="s">
        <v>1518</v>
      </c>
    </row>
    <row r="94" spans="1:4" x14ac:dyDescent="0.35">
      <c r="A94" s="32" t="s">
        <v>1373</v>
      </c>
      <c r="B94" s="32">
        <v>7</v>
      </c>
      <c r="C94" t="s">
        <v>1873</v>
      </c>
      <c r="D94" t="s">
        <v>1526</v>
      </c>
    </row>
    <row r="95" spans="1:4" x14ac:dyDescent="0.35">
      <c r="A95" s="32" t="s">
        <v>1373</v>
      </c>
      <c r="B95" s="32">
        <v>8</v>
      </c>
      <c r="C95" t="s">
        <v>1881</v>
      </c>
      <c r="D95" t="s">
        <v>1534</v>
      </c>
    </row>
    <row r="96" spans="1:4" x14ac:dyDescent="0.35">
      <c r="A96" s="32" t="s">
        <v>1373</v>
      </c>
      <c r="B96" s="32">
        <v>9</v>
      </c>
      <c r="C96" t="s">
        <v>1889</v>
      </c>
      <c r="D96" t="s">
        <v>1542</v>
      </c>
    </row>
    <row r="97" spans="1:4" x14ac:dyDescent="0.35">
      <c r="A97" s="32" t="s">
        <v>1373</v>
      </c>
      <c r="B97" s="32">
        <v>10</v>
      </c>
      <c r="C97" t="s">
        <v>1897</v>
      </c>
      <c r="D97" t="s">
        <v>1550</v>
      </c>
    </row>
    <row r="98" spans="1:4" x14ac:dyDescent="0.35">
      <c r="A98" s="32" t="s">
        <v>1373</v>
      </c>
      <c r="B98" s="32">
        <v>11</v>
      </c>
      <c r="C98" t="s">
        <v>1905</v>
      </c>
      <c r="D98" t="s">
        <v>1558</v>
      </c>
    </row>
    <row r="99" spans="1:4" x14ac:dyDescent="0.35">
      <c r="A99" s="32" t="s">
        <v>1373</v>
      </c>
      <c r="B99" s="32">
        <v>12</v>
      </c>
      <c r="C99" t="s">
        <v>1913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65"/>
  <sheetViews>
    <sheetView topLeftCell="A22" workbookViewId="0">
      <selection activeCell="O92" sqref="O92"/>
    </sheetView>
  </sheetViews>
  <sheetFormatPr baseColWidth="10" defaultColWidth="8.59765625" defaultRowHeight="12.75" x14ac:dyDescent="0.35"/>
  <cols>
    <col min="1" max="1" width="15.46484375" style="8" customWidth="1"/>
    <col min="2" max="2" width="11.59765625" style="8" customWidth="1"/>
    <col min="3" max="3" width="10.46484375" style="8" customWidth="1"/>
    <col min="4" max="4" width="8.53125" style="8" customWidth="1"/>
    <col min="5" max="5" width="7.53125" style="8" customWidth="1"/>
    <col min="6" max="6" width="8" style="8" customWidth="1"/>
    <col min="7" max="7" width="10.59765625" style="8" customWidth="1"/>
    <col min="8" max="8" width="15" style="8" customWidth="1"/>
    <col min="9" max="16384" width="8.59765625" style="4"/>
  </cols>
  <sheetData>
    <row r="1" spans="1:8" s="9" customFormat="1" ht="21" customHeight="1" x14ac:dyDescent="0.35">
      <c r="A1" s="10" t="s">
        <v>5</v>
      </c>
      <c r="B1" s="11" t="s">
        <v>0</v>
      </c>
      <c r="C1" s="11" t="s">
        <v>120</v>
      </c>
      <c r="D1" s="11" t="s">
        <v>122</v>
      </c>
      <c r="E1" s="11" t="s">
        <v>124</v>
      </c>
      <c r="F1" s="11" t="s">
        <v>121</v>
      </c>
      <c r="G1" s="12" t="s">
        <v>123</v>
      </c>
      <c r="H1" s="11" t="s">
        <v>1</v>
      </c>
    </row>
    <row r="2" spans="1:8" ht="12.75" customHeight="1" x14ac:dyDescent="0.4">
      <c r="A2" s="13" t="s">
        <v>697</v>
      </c>
      <c r="B2" s="14"/>
      <c r="C2" s="15"/>
      <c r="D2" s="16"/>
      <c r="E2" s="16"/>
      <c r="F2" s="16"/>
      <c r="G2" s="16"/>
      <c r="H2" s="16"/>
    </row>
    <row r="3" spans="1:8" ht="12.75" customHeight="1" x14ac:dyDescent="0.35">
      <c r="A3" s="13" t="s">
        <v>698</v>
      </c>
      <c r="B3" s="14"/>
      <c r="C3" s="16"/>
      <c r="D3" s="16"/>
      <c r="E3" s="16"/>
      <c r="F3" s="16"/>
      <c r="G3" s="16"/>
      <c r="H3" s="17"/>
    </row>
    <row r="4" spans="1:8" ht="12.75" customHeight="1" x14ac:dyDescent="0.35">
      <c r="A4" s="13" t="s">
        <v>699</v>
      </c>
      <c r="B4" s="14"/>
      <c r="C4" s="16"/>
      <c r="D4" s="16"/>
      <c r="E4" s="16"/>
      <c r="F4" s="16"/>
      <c r="G4" s="16"/>
      <c r="H4" s="17"/>
    </row>
    <row r="5" spans="1:8" ht="12.75" customHeight="1" x14ac:dyDescent="0.35">
      <c r="A5" s="13" t="s">
        <v>700</v>
      </c>
      <c r="B5" s="14"/>
      <c r="C5" s="16"/>
      <c r="D5" s="16"/>
      <c r="E5" s="16"/>
      <c r="F5" s="16"/>
      <c r="G5" s="16"/>
      <c r="H5" s="17"/>
    </row>
    <row r="6" spans="1:8" ht="12.75" customHeight="1" x14ac:dyDescent="0.35">
      <c r="A6" s="13" t="s">
        <v>701</v>
      </c>
      <c r="B6" s="14"/>
      <c r="C6" s="16"/>
      <c r="D6" s="16"/>
      <c r="E6" s="16"/>
      <c r="F6" s="16"/>
      <c r="G6" s="16"/>
      <c r="H6" s="17"/>
    </row>
    <row r="7" spans="1:8" ht="12.75" customHeight="1" x14ac:dyDescent="0.35">
      <c r="A7" s="13" t="s">
        <v>702</v>
      </c>
      <c r="B7" s="14"/>
      <c r="C7" s="16"/>
      <c r="D7" s="16"/>
      <c r="E7" s="16"/>
      <c r="F7" s="16"/>
      <c r="G7" s="16"/>
      <c r="H7" s="17"/>
    </row>
    <row r="8" spans="1:8" ht="12.75" customHeight="1" x14ac:dyDescent="0.35">
      <c r="A8" s="13" t="s">
        <v>703</v>
      </c>
      <c r="B8" s="14"/>
      <c r="C8" s="16"/>
      <c r="D8" s="16"/>
      <c r="E8" s="16"/>
      <c r="F8" s="16"/>
      <c r="G8" s="16"/>
      <c r="H8" s="17"/>
    </row>
    <row r="9" spans="1:8" ht="12.75" customHeight="1" x14ac:dyDescent="0.35">
      <c r="A9" s="13" t="s">
        <v>704</v>
      </c>
      <c r="B9" s="14"/>
      <c r="C9" s="16"/>
      <c r="D9" s="16"/>
      <c r="E9" s="16"/>
      <c r="F9" s="16"/>
      <c r="G9" s="16"/>
      <c r="H9" s="17"/>
    </row>
    <row r="10" spans="1:8" ht="12.75" customHeight="1" x14ac:dyDescent="0.35">
      <c r="A10" s="13" t="s">
        <v>705</v>
      </c>
      <c r="B10" s="14"/>
      <c r="C10" s="16"/>
      <c r="D10" s="16"/>
      <c r="E10" s="16"/>
      <c r="F10" s="16"/>
      <c r="G10" s="16"/>
      <c r="H10" s="17"/>
    </row>
    <row r="11" spans="1:8" ht="12.75" customHeight="1" x14ac:dyDescent="0.35">
      <c r="A11" s="13" t="s">
        <v>706</v>
      </c>
      <c r="B11" s="14"/>
      <c r="C11" s="16"/>
      <c r="D11" s="16"/>
      <c r="E11" s="16"/>
      <c r="F11" s="16"/>
      <c r="G11" s="16"/>
      <c r="H11" s="17"/>
    </row>
    <row r="12" spans="1:8" ht="12.75" customHeight="1" x14ac:dyDescent="0.35">
      <c r="A12" s="13" t="s">
        <v>707</v>
      </c>
      <c r="B12" s="14"/>
      <c r="C12" s="16"/>
      <c r="D12" s="16"/>
      <c r="E12" s="16"/>
      <c r="F12" s="16"/>
      <c r="G12" s="16"/>
      <c r="H12" s="17"/>
    </row>
    <row r="13" spans="1:8" ht="12.75" customHeight="1" x14ac:dyDescent="0.35">
      <c r="A13" s="13" t="s">
        <v>708</v>
      </c>
      <c r="B13" s="14"/>
      <c r="C13" s="16"/>
      <c r="D13" s="16"/>
      <c r="E13" s="16"/>
      <c r="F13" s="16"/>
      <c r="G13" s="16"/>
      <c r="H13" s="17"/>
    </row>
    <row r="14" spans="1:8" ht="12.75" customHeight="1" x14ac:dyDescent="0.35">
      <c r="A14" s="13" t="s">
        <v>709</v>
      </c>
      <c r="B14" s="14"/>
      <c r="C14" s="16"/>
      <c r="D14" s="16"/>
      <c r="E14" s="16"/>
      <c r="F14" s="16"/>
      <c r="G14" s="16"/>
      <c r="H14" s="17"/>
    </row>
    <row r="15" spans="1:8" ht="12.75" customHeight="1" x14ac:dyDescent="0.35">
      <c r="A15" s="13" t="s">
        <v>710</v>
      </c>
      <c r="B15" s="14"/>
      <c r="C15" s="16"/>
      <c r="D15" s="16"/>
      <c r="E15" s="16"/>
      <c r="F15" s="16"/>
      <c r="G15" s="16"/>
      <c r="H15" s="17"/>
    </row>
    <row r="16" spans="1:8" ht="12.75" customHeight="1" x14ac:dyDescent="0.35">
      <c r="A16" s="13" t="s">
        <v>711</v>
      </c>
      <c r="B16" s="14"/>
      <c r="C16" s="16"/>
      <c r="D16" s="16"/>
      <c r="E16" s="16"/>
      <c r="F16" s="16"/>
      <c r="G16" s="16"/>
      <c r="H16" s="17"/>
    </row>
    <row r="17" spans="1:8" ht="12.75" customHeight="1" x14ac:dyDescent="0.35">
      <c r="A17" s="13" t="s">
        <v>712</v>
      </c>
      <c r="B17" s="14"/>
      <c r="C17" s="16"/>
      <c r="D17" s="16"/>
      <c r="E17" s="16"/>
      <c r="F17" s="16"/>
      <c r="G17" s="16"/>
      <c r="H17" s="17"/>
    </row>
    <row r="18" spans="1:8" ht="12.75" customHeight="1" x14ac:dyDescent="0.35">
      <c r="A18" s="13" t="s">
        <v>713</v>
      </c>
      <c r="B18" s="14"/>
      <c r="C18" s="16"/>
      <c r="D18" s="16"/>
      <c r="E18" s="16"/>
      <c r="F18" s="16"/>
      <c r="G18" s="16"/>
      <c r="H18" s="17"/>
    </row>
    <row r="19" spans="1:8" ht="12.75" customHeight="1" x14ac:dyDescent="0.35">
      <c r="A19" s="13" t="s">
        <v>714</v>
      </c>
      <c r="B19" s="14"/>
      <c r="C19" s="16"/>
      <c r="D19" s="16"/>
      <c r="E19" s="16"/>
      <c r="F19" s="16"/>
      <c r="G19" s="16"/>
      <c r="H19" s="17"/>
    </row>
    <row r="20" spans="1:8" ht="12.75" customHeight="1" x14ac:dyDescent="0.35">
      <c r="A20" s="13" t="s">
        <v>715</v>
      </c>
      <c r="B20" s="14"/>
      <c r="C20" s="16"/>
      <c r="D20" s="16"/>
      <c r="E20" s="16"/>
      <c r="F20" s="16"/>
      <c r="G20" s="16"/>
      <c r="H20" s="17"/>
    </row>
    <row r="21" spans="1:8" ht="12.75" customHeight="1" x14ac:dyDescent="0.35">
      <c r="A21" s="13" t="s">
        <v>716</v>
      </c>
      <c r="B21" s="14"/>
      <c r="C21" s="16"/>
      <c r="D21" s="16"/>
      <c r="E21" s="16"/>
      <c r="F21" s="16"/>
      <c r="G21" s="16"/>
      <c r="H21" s="17"/>
    </row>
    <row r="22" spans="1:8" ht="12.75" customHeight="1" x14ac:dyDescent="0.35">
      <c r="A22" s="13" t="s">
        <v>717</v>
      </c>
      <c r="B22" s="14"/>
      <c r="C22" s="16"/>
      <c r="D22" s="16"/>
      <c r="E22" s="16"/>
      <c r="F22" s="16"/>
      <c r="G22" s="16"/>
      <c r="H22" s="17"/>
    </row>
    <row r="23" spans="1:8" ht="12.75" customHeight="1" x14ac:dyDescent="0.35">
      <c r="A23" s="13" t="s">
        <v>718</v>
      </c>
      <c r="B23" s="14"/>
      <c r="C23" s="16"/>
      <c r="D23" s="16"/>
      <c r="E23" s="16"/>
      <c r="F23" s="16"/>
      <c r="G23" s="16"/>
      <c r="H23" s="17"/>
    </row>
    <row r="24" spans="1:8" ht="12.75" customHeight="1" x14ac:dyDescent="0.35">
      <c r="A24" s="13" t="s">
        <v>719</v>
      </c>
      <c r="B24" s="14"/>
      <c r="C24" s="16"/>
      <c r="D24" s="16"/>
      <c r="E24" s="16"/>
      <c r="F24" s="16"/>
      <c r="G24" s="16"/>
      <c r="H24" s="17"/>
    </row>
    <row r="25" spans="1:8" ht="12.75" customHeight="1" x14ac:dyDescent="0.35">
      <c r="A25" s="13" t="s">
        <v>720</v>
      </c>
      <c r="B25" s="14"/>
      <c r="C25" s="16"/>
      <c r="D25" s="16"/>
      <c r="E25" s="16"/>
      <c r="F25" s="16"/>
      <c r="G25" s="16"/>
      <c r="H25" s="17"/>
    </row>
    <row r="26" spans="1:8" ht="12.75" customHeight="1" x14ac:dyDescent="0.35">
      <c r="A26" s="13" t="s">
        <v>721</v>
      </c>
      <c r="B26" s="14"/>
      <c r="C26" s="16"/>
      <c r="D26" s="16"/>
      <c r="E26" s="16"/>
      <c r="F26" s="16"/>
      <c r="G26" s="16"/>
      <c r="H26" s="17"/>
    </row>
    <row r="27" spans="1:8" ht="12.75" customHeight="1" x14ac:dyDescent="0.35">
      <c r="A27" s="13" t="s">
        <v>722</v>
      </c>
      <c r="B27" s="14"/>
      <c r="C27" s="16"/>
      <c r="D27" s="16"/>
      <c r="E27" s="16"/>
      <c r="F27" s="16"/>
      <c r="G27" s="16"/>
      <c r="H27" s="17"/>
    </row>
    <row r="28" spans="1:8" ht="12.75" customHeight="1" x14ac:dyDescent="0.35">
      <c r="A28" s="13" t="s">
        <v>723</v>
      </c>
      <c r="B28" s="14"/>
      <c r="C28" s="16"/>
      <c r="D28" s="16"/>
      <c r="E28" s="16"/>
      <c r="F28" s="16"/>
      <c r="G28" s="16"/>
      <c r="H28" s="17"/>
    </row>
    <row r="29" spans="1:8" ht="12.75" customHeight="1" x14ac:dyDescent="0.35">
      <c r="A29" s="13" t="s">
        <v>724</v>
      </c>
      <c r="B29" s="14"/>
      <c r="C29" s="16"/>
      <c r="D29" s="16"/>
      <c r="E29" s="16"/>
      <c r="F29" s="16"/>
      <c r="G29" s="16"/>
      <c r="H29" s="17"/>
    </row>
    <row r="30" spans="1:8" ht="12.75" customHeight="1" x14ac:dyDescent="0.35">
      <c r="A30" s="13" t="s">
        <v>725</v>
      </c>
      <c r="B30" s="14"/>
      <c r="C30" s="16"/>
      <c r="D30" s="16"/>
      <c r="E30" s="16"/>
      <c r="F30" s="16"/>
      <c r="G30" s="16"/>
      <c r="H30" s="17"/>
    </row>
    <row r="31" spans="1:8" ht="12.75" customHeight="1" x14ac:dyDescent="0.35">
      <c r="A31" s="13" t="s">
        <v>726</v>
      </c>
      <c r="B31" s="14"/>
      <c r="C31" s="16"/>
      <c r="D31" s="16"/>
      <c r="E31" s="16"/>
      <c r="F31" s="16"/>
      <c r="G31" s="16"/>
      <c r="H31" s="17"/>
    </row>
    <row r="32" spans="1:8" ht="12.75" customHeight="1" x14ac:dyDescent="0.35">
      <c r="A32" s="13" t="s">
        <v>727</v>
      </c>
      <c r="B32" s="14"/>
      <c r="C32" s="16"/>
      <c r="D32" s="16"/>
      <c r="E32" s="16"/>
      <c r="F32" s="16"/>
      <c r="G32" s="16"/>
      <c r="H32" s="17"/>
    </row>
    <row r="33" spans="1:8" ht="12.75" customHeight="1" x14ac:dyDescent="0.35">
      <c r="A33" s="13" t="s">
        <v>728</v>
      </c>
      <c r="B33" s="14"/>
      <c r="C33" s="16"/>
      <c r="D33" s="16"/>
      <c r="E33" s="16"/>
      <c r="F33" s="16"/>
      <c r="G33" s="16"/>
      <c r="H33" s="17"/>
    </row>
    <row r="34" spans="1:8" ht="12.75" customHeight="1" x14ac:dyDescent="0.35">
      <c r="A34" s="13" t="s">
        <v>729</v>
      </c>
      <c r="B34" s="14"/>
      <c r="C34" s="16"/>
      <c r="D34" s="16"/>
      <c r="E34" s="16"/>
      <c r="F34" s="16"/>
      <c r="G34" s="16"/>
      <c r="H34" s="17"/>
    </row>
    <row r="35" spans="1:8" ht="12.75" customHeight="1" x14ac:dyDescent="0.35">
      <c r="A35" s="13" t="s">
        <v>730</v>
      </c>
      <c r="B35" s="14"/>
      <c r="C35" s="16"/>
      <c r="D35" s="16"/>
      <c r="E35" s="16"/>
      <c r="F35" s="16"/>
      <c r="G35" s="16"/>
      <c r="H35" s="17"/>
    </row>
    <row r="36" spans="1:8" ht="12.75" customHeight="1" x14ac:dyDescent="0.35">
      <c r="A36" s="13" t="s">
        <v>731</v>
      </c>
      <c r="B36" s="14"/>
      <c r="C36" s="16"/>
      <c r="D36" s="16"/>
      <c r="E36" s="16"/>
      <c r="F36" s="16"/>
      <c r="G36" s="16"/>
      <c r="H36" s="17"/>
    </row>
    <row r="37" spans="1:8" ht="12.75" customHeight="1" x14ac:dyDescent="0.35">
      <c r="A37" s="13" t="s">
        <v>732</v>
      </c>
      <c r="B37" s="14"/>
      <c r="C37" s="16"/>
      <c r="D37" s="16"/>
      <c r="E37" s="16"/>
      <c r="F37" s="16"/>
      <c r="G37" s="16"/>
      <c r="H37" s="17"/>
    </row>
    <row r="38" spans="1:8" ht="12.75" customHeight="1" x14ac:dyDescent="0.35">
      <c r="A38" s="13" t="s">
        <v>733</v>
      </c>
      <c r="B38" s="14"/>
      <c r="C38" s="16"/>
      <c r="D38" s="16"/>
      <c r="E38" s="16"/>
      <c r="F38" s="16"/>
      <c r="G38" s="16"/>
      <c r="H38" s="17"/>
    </row>
    <row r="39" spans="1:8" ht="12.75" customHeight="1" x14ac:dyDescent="0.35">
      <c r="A39" s="13" t="s">
        <v>734</v>
      </c>
      <c r="B39" s="14"/>
      <c r="C39" s="16"/>
      <c r="D39" s="16"/>
      <c r="E39" s="16"/>
      <c r="F39" s="16"/>
      <c r="G39" s="16"/>
      <c r="H39" s="17"/>
    </row>
    <row r="40" spans="1:8" ht="12.75" customHeight="1" x14ac:dyDescent="0.35">
      <c r="A40" s="13" t="s">
        <v>735</v>
      </c>
      <c r="B40" s="14"/>
      <c r="C40" s="16"/>
      <c r="D40" s="16"/>
      <c r="E40" s="16"/>
      <c r="F40" s="16"/>
      <c r="G40" s="16"/>
      <c r="H40" s="17"/>
    </row>
    <row r="41" spans="1:8" ht="12.75" customHeight="1" x14ac:dyDescent="0.35">
      <c r="A41" s="13" t="s">
        <v>736</v>
      </c>
      <c r="B41" s="14"/>
      <c r="C41" s="16"/>
      <c r="D41" s="16"/>
      <c r="E41" s="16"/>
      <c r="F41" s="16"/>
      <c r="G41" s="16"/>
      <c r="H41" s="17"/>
    </row>
    <row r="42" spans="1:8" ht="12.75" customHeight="1" x14ac:dyDescent="0.35">
      <c r="A42" s="13" t="s">
        <v>737</v>
      </c>
      <c r="B42" s="14"/>
      <c r="C42" s="16"/>
      <c r="D42" s="16"/>
      <c r="E42" s="16"/>
      <c r="F42" s="16"/>
      <c r="G42" s="16"/>
      <c r="H42" s="17"/>
    </row>
    <row r="43" spans="1:8" ht="12.75" customHeight="1" x14ac:dyDescent="0.35">
      <c r="A43" s="13" t="s">
        <v>738</v>
      </c>
      <c r="B43" s="14"/>
      <c r="C43" s="16"/>
      <c r="D43" s="16"/>
      <c r="E43" s="16"/>
      <c r="F43" s="16"/>
      <c r="G43" s="16"/>
      <c r="H43" s="16"/>
    </row>
    <row r="44" spans="1:8" ht="12.75" customHeight="1" x14ac:dyDescent="0.35">
      <c r="A44" s="13" t="s">
        <v>739</v>
      </c>
      <c r="B44" s="14"/>
      <c r="C44" s="16"/>
      <c r="D44" s="16"/>
      <c r="E44" s="16"/>
      <c r="F44" s="16"/>
      <c r="G44" s="16"/>
      <c r="H44" s="17"/>
    </row>
    <row r="45" spans="1:8" ht="12.75" customHeight="1" x14ac:dyDescent="0.35">
      <c r="A45" s="13" t="s">
        <v>740</v>
      </c>
      <c r="B45" s="14"/>
      <c r="C45" s="16"/>
      <c r="D45" s="16"/>
      <c r="E45" s="16"/>
      <c r="F45" s="16"/>
      <c r="G45" s="16"/>
      <c r="H45" s="17"/>
    </row>
    <row r="46" spans="1:8" ht="12.75" customHeight="1" x14ac:dyDescent="0.35">
      <c r="A46" s="13" t="s">
        <v>741</v>
      </c>
      <c r="B46" s="14"/>
      <c r="C46" s="16"/>
      <c r="D46" s="16"/>
      <c r="E46" s="16"/>
      <c r="F46" s="16"/>
      <c r="G46" s="16"/>
      <c r="H46" s="17"/>
    </row>
    <row r="47" spans="1:8" ht="12.75" customHeight="1" x14ac:dyDescent="0.35">
      <c r="A47" s="13" t="s">
        <v>742</v>
      </c>
      <c r="B47" s="14"/>
      <c r="C47" s="16"/>
      <c r="D47" s="16"/>
      <c r="E47" s="16"/>
      <c r="F47" s="16"/>
      <c r="G47" s="16"/>
      <c r="H47" s="17"/>
    </row>
    <row r="48" spans="1:8" ht="12.75" customHeight="1" x14ac:dyDescent="0.35">
      <c r="A48" s="13" t="s">
        <v>743</v>
      </c>
      <c r="B48" s="14"/>
      <c r="C48" s="16"/>
      <c r="D48" s="16"/>
      <c r="E48" s="16"/>
      <c r="F48" s="16"/>
      <c r="G48" s="16"/>
      <c r="H48" s="17"/>
    </row>
    <row r="49" spans="1:8" ht="12.75" customHeight="1" x14ac:dyDescent="0.35">
      <c r="A49" s="13" t="s">
        <v>744</v>
      </c>
      <c r="B49" s="14"/>
      <c r="C49" s="16"/>
      <c r="D49" s="16"/>
      <c r="E49" s="16"/>
      <c r="F49" s="16"/>
      <c r="G49" s="16"/>
      <c r="H49" s="17"/>
    </row>
    <row r="50" spans="1:8" ht="12.75" customHeight="1" x14ac:dyDescent="0.35">
      <c r="A50" s="13" t="s">
        <v>745</v>
      </c>
      <c r="B50" s="14"/>
      <c r="C50" s="16"/>
      <c r="D50" s="16"/>
      <c r="E50" s="16"/>
      <c r="F50" s="16"/>
      <c r="G50" s="16"/>
      <c r="H50" s="17"/>
    </row>
    <row r="51" spans="1:8" ht="12.75" customHeight="1" x14ac:dyDescent="0.35">
      <c r="A51" s="13" t="s">
        <v>746</v>
      </c>
      <c r="B51" s="14"/>
      <c r="C51" s="16"/>
      <c r="D51" s="16"/>
      <c r="E51" s="18"/>
      <c r="F51" s="18"/>
      <c r="G51" s="16"/>
      <c r="H51" s="17"/>
    </row>
    <row r="52" spans="1:8" ht="14.25" customHeight="1" x14ac:dyDescent="0.35">
      <c r="A52" s="13" t="s">
        <v>747</v>
      </c>
      <c r="B52" s="14"/>
      <c r="C52" s="16"/>
      <c r="D52" s="16"/>
      <c r="E52" s="16"/>
      <c r="F52" s="16"/>
      <c r="G52" s="16"/>
      <c r="H52" s="17"/>
    </row>
    <row r="53" spans="1:8" ht="14.25" customHeight="1" x14ac:dyDescent="0.35">
      <c r="A53" s="13" t="s">
        <v>748</v>
      </c>
      <c r="B53" s="14"/>
      <c r="C53" s="16"/>
      <c r="D53" s="16"/>
      <c r="E53" s="16"/>
      <c r="F53" s="16"/>
      <c r="G53" s="16"/>
      <c r="H53" s="17"/>
    </row>
    <row r="54" spans="1:8" ht="14.25" customHeight="1" x14ac:dyDescent="0.35">
      <c r="A54" s="13" t="s">
        <v>749</v>
      </c>
      <c r="B54" s="14"/>
      <c r="C54" s="16"/>
      <c r="D54" s="16"/>
      <c r="E54" s="16"/>
      <c r="F54" s="16"/>
      <c r="G54" s="16"/>
      <c r="H54" s="17"/>
    </row>
    <row r="55" spans="1:8" ht="14.25" customHeight="1" x14ac:dyDescent="0.35">
      <c r="A55" s="13" t="s">
        <v>750</v>
      </c>
      <c r="B55" s="14"/>
      <c r="C55" s="16"/>
      <c r="D55" s="16"/>
      <c r="E55" s="16"/>
      <c r="F55" s="16"/>
      <c r="G55" s="16"/>
      <c r="H55" s="17"/>
    </row>
    <row r="56" spans="1:8" ht="14.25" customHeight="1" x14ac:dyDescent="0.35">
      <c r="A56" s="13" t="s">
        <v>751</v>
      </c>
      <c r="B56" s="14"/>
      <c r="C56" s="16"/>
      <c r="D56" s="16"/>
      <c r="E56" s="16"/>
      <c r="F56" s="16"/>
      <c r="G56" s="16"/>
      <c r="H56" s="17"/>
    </row>
    <row r="57" spans="1:8" ht="14.25" customHeight="1" x14ac:dyDescent="0.35">
      <c r="A57" s="13" t="s">
        <v>752</v>
      </c>
      <c r="B57" s="14"/>
      <c r="C57" s="16"/>
      <c r="D57" s="16"/>
      <c r="E57" s="16"/>
      <c r="F57" s="16"/>
      <c r="G57" s="16"/>
      <c r="H57" s="17"/>
    </row>
    <row r="58" spans="1:8" ht="17.25" customHeight="1" x14ac:dyDescent="0.35">
      <c r="A58" s="10" t="s">
        <v>5</v>
      </c>
      <c r="B58" s="11" t="s">
        <v>0</v>
      </c>
      <c r="C58" s="11" t="s">
        <v>120</v>
      </c>
      <c r="D58" s="11" t="s">
        <v>122</v>
      </c>
      <c r="E58" s="11" t="s">
        <v>124</v>
      </c>
      <c r="F58" s="11" t="s">
        <v>121</v>
      </c>
      <c r="G58" s="12" t="s">
        <v>123</v>
      </c>
      <c r="H58" s="11" t="s">
        <v>1</v>
      </c>
    </row>
    <row r="59" spans="1:8" ht="14.25" customHeight="1" x14ac:dyDescent="0.35">
      <c r="A59" s="13" t="s">
        <v>753</v>
      </c>
      <c r="B59" s="14"/>
      <c r="C59" s="16"/>
      <c r="D59" s="16"/>
      <c r="E59" s="16"/>
      <c r="F59" s="16"/>
      <c r="G59" s="16"/>
      <c r="H59" s="17"/>
    </row>
    <row r="60" spans="1:8" ht="14.25" customHeight="1" x14ac:dyDescent="0.35">
      <c r="A60" s="13" t="s">
        <v>754</v>
      </c>
      <c r="B60" s="14"/>
      <c r="C60" s="16"/>
      <c r="D60" s="16"/>
      <c r="E60" s="16"/>
      <c r="F60" s="16"/>
      <c r="G60" s="16"/>
      <c r="H60" s="17"/>
    </row>
    <row r="61" spans="1:8" ht="14.25" customHeight="1" x14ac:dyDescent="0.35">
      <c r="A61" s="13" t="s">
        <v>755</v>
      </c>
      <c r="B61" s="14"/>
      <c r="C61" s="16"/>
      <c r="D61" s="16"/>
      <c r="E61" s="16"/>
      <c r="F61" s="16"/>
      <c r="G61" s="16"/>
      <c r="H61" s="17"/>
    </row>
    <row r="62" spans="1:8" ht="14.25" customHeight="1" x14ac:dyDescent="0.35">
      <c r="A62" s="13" t="s">
        <v>756</v>
      </c>
      <c r="B62" s="14"/>
      <c r="C62" s="16"/>
      <c r="D62" s="16"/>
      <c r="E62" s="16"/>
      <c r="F62" s="16"/>
      <c r="G62" s="16"/>
      <c r="H62" s="17"/>
    </row>
    <row r="63" spans="1:8" ht="14.25" customHeight="1" x14ac:dyDescent="0.35">
      <c r="A63" s="13" t="s">
        <v>757</v>
      </c>
      <c r="B63" s="14"/>
      <c r="C63" s="16"/>
      <c r="D63" s="16"/>
      <c r="E63" s="16"/>
      <c r="F63" s="16"/>
      <c r="G63" s="16"/>
      <c r="H63" s="17"/>
    </row>
    <row r="64" spans="1:8" ht="14.25" customHeight="1" x14ac:dyDescent="0.35">
      <c r="A64" s="13" t="s">
        <v>758</v>
      </c>
      <c r="B64" s="14"/>
      <c r="C64" s="16"/>
      <c r="D64" s="16"/>
      <c r="E64" s="16"/>
      <c r="F64" s="16"/>
      <c r="G64" s="16"/>
      <c r="H64" s="17"/>
    </row>
    <row r="65" spans="1:8" ht="14.25" customHeight="1" x14ac:dyDescent="0.35">
      <c r="A65" s="13" t="s">
        <v>759</v>
      </c>
      <c r="B65" s="14"/>
      <c r="C65" s="16"/>
      <c r="D65" s="16"/>
      <c r="E65" s="16"/>
      <c r="F65" s="16"/>
      <c r="G65" s="16"/>
      <c r="H65" s="17"/>
    </row>
    <row r="66" spans="1:8" ht="14.25" customHeight="1" x14ac:dyDescent="0.35">
      <c r="A66" s="13" t="s">
        <v>760</v>
      </c>
      <c r="B66" s="14"/>
      <c r="C66" s="16"/>
      <c r="D66" s="16"/>
      <c r="E66" s="16"/>
      <c r="F66" s="16"/>
      <c r="G66" s="16"/>
      <c r="H66" s="17"/>
    </row>
    <row r="67" spans="1:8" ht="14.25" customHeight="1" x14ac:dyDescent="0.35">
      <c r="A67" s="13" t="s">
        <v>761</v>
      </c>
      <c r="B67" s="14"/>
      <c r="C67" s="16"/>
      <c r="D67" s="16"/>
      <c r="E67" s="16"/>
      <c r="F67" s="16"/>
      <c r="G67" s="16"/>
      <c r="H67" s="17"/>
    </row>
    <row r="68" spans="1:8" ht="14.25" customHeight="1" x14ac:dyDescent="0.35">
      <c r="A68" s="13" t="s">
        <v>762</v>
      </c>
      <c r="B68" s="14"/>
      <c r="C68" s="16"/>
      <c r="D68" s="16"/>
      <c r="E68" s="16"/>
      <c r="F68" s="16"/>
      <c r="G68" s="16"/>
      <c r="H68" s="17"/>
    </row>
    <row r="69" spans="1:8" ht="14.25" customHeight="1" x14ac:dyDescent="0.35">
      <c r="A69" s="13" t="s">
        <v>763</v>
      </c>
      <c r="B69" s="14"/>
      <c r="C69" s="16"/>
      <c r="D69" s="16"/>
      <c r="E69" s="16"/>
      <c r="F69" s="16"/>
      <c r="G69" s="16"/>
      <c r="H69" s="17"/>
    </row>
    <row r="70" spans="1:8" ht="14.25" customHeight="1" x14ac:dyDescent="0.35">
      <c r="A70" s="13" t="s">
        <v>764</v>
      </c>
      <c r="B70" s="14"/>
      <c r="C70" s="16"/>
      <c r="D70" s="16"/>
      <c r="E70" s="16"/>
      <c r="F70" s="16"/>
      <c r="G70" s="16"/>
      <c r="H70" s="17"/>
    </row>
    <row r="71" spans="1:8" ht="14.25" customHeight="1" x14ac:dyDescent="0.35">
      <c r="A71" s="13" t="s">
        <v>765</v>
      </c>
      <c r="B71" s="14"/>
      <c r="C71" s="16"/>
      <c r="D71" s="16"/>
      <c r="E71" s="16"/>
      <c r="F71" s="16"/>
      <c r="G71" s="16"/>
      <c r="H71" s="17"/>
    </row>
    <row r="72" spans="1:8" ht="14.25" customHeight="1" x14ac:dyDescent="0.35">
      <c r="A72" s="13" t="s">
        <v>766</v>
      </c>
      <c r="B72" s="14"/>
      <c r="C72" s="16"/>
      <c r="D72" s="16"/>
      <c r="E72" s="16"/>
      <c r="F72" s="16"/>
      <c r="G72" s="16"/>
      <c r="H72" s="17"/>
    </row>
    <row r="73" spans="1:8" ht="14.25" customHeight="1" x14ac:dyDescent="0.35">
      <c r="A73" s="13" t="s">
        <v>767</v>
      </c>
      <c r="B73" s="14"/>
      <c r="C73" s="16"/>
      <c r="D73" s="16"/>
      <c r="E73" s="16"/>
      <c r="F73" s="16"/>
      <c r="G73" s="16"/>
      <c r="H73" s="17"/>
    </row>
    <row r="74" spans="1:8" ht="14.25" customHeight="1" x14ac:dyDescent="0.35">
      <c r="A74" s="13" t="s">
        <v>768</v>
      </c>
      <c r="B74" s="14"/>
      <c r="C74" s="16"/>
      <c r="D74" s="16"/>
      <c r="E74" s="16"/>
      <c r="F74" s="16"/>
      <c r="G74" s="16"/>
      <c r="H74" s="17"/>
    </row>
    <row r="75" spans="1:8" ht="14.25" customHeight="1" x14ac:dyDescent="0.35">
      <c r="A75" s="13" t="s">
        <v>769</v>
      </c>
      <c r="B75" s="14"/>
      <c r="C75" s="16"/>
      <c r="D75" s="16"/>
      <c r="E75" s="16"/>
      <c r="F75" s="16"/>
      <c r="G75" s="16"/>
      <c r="H75" s="17"/>
    </row>
    <row r="76" spans="1:8" ht="14.25" customHeight="1" x14ac:dyDescent="0.35">
      <c r="A76" s="13" t="s">
        <v>770</v>
      </c>
      <c r="B76" s="14"/>
      <c r="C76" s="16"/>
      <c r="D76" s="16"/>
      <c r="E76" s="16"/>
      <c r="F76" s="16"/>
      <c r="G76" s="16"/>
      <c r="H76" s="17"/>
    </row>
    <row r="77" spans="1:8" ht="14.25" customHeight="1" x14ac:dyDescent="0.35">
      <c r="A77" s="13" t="s">
        <v>771</v>
      </c>
      <c r="B77" s="14"/>
      <c r="C77" s="16"/>
      <c r="D77" s="16"/>
      <c r="E77" s="16"/>
      <c r="F77" s="16"/>
      <c r="G77" s="16"/>
      <c r="H77" s="17"/>
    </row>
    <row r="78" spans="1:8" ht="14.25" customHeight="1" x14ac:dyDescent="0.35">
      <c r="A78" s="13" t="s">
        <v>772</v>
      </c>
      <c r="B78" s="14"/>
      <c r="C78" s="16"/>
      <c r="D78" s="16"/>
      <c r="E78" s="16"/>
      <c r="F78" s="16"/>
      <c r="G78" s="16"/>
      <c r="H78" s="17"/>
    </row>
    <row r="79" spans="1:8" ht="14.25" customHeight="1" x14ac:dyDescent="0.35">
      <c r="A79" s="13" t="s">
        <v>773</v>
      </c>
      <c r="B79" s="14"/>
      <c r="C79" s="16"/>
      <c r="D79" s="16"/>
      <c r="E79" s="16"/>
      <c r="F79" s="16"/>
      <c r="G79" s="16"/>
      <c r="H79" s="17"/>
    </row>
    <row r="80" spans="1:8" ht="14.25" customHeight="1" x14ac:dyDescent="0.35">
      <c r="A80" s="13" t="s">
        <v>774</v>
      </c>
      <c r="B80" s="14"/>
      <c r="C80" s="16"/>
      <c r="D80" s="16"/>
      <c r="E80" s="16"/>
      <c r="F80" s="16"/>
      <c r="G80" s="16"/>
      <c r="H80" s="17"/>
    </row>
    <row r="81" spans="1:8" ht="14.25" customHeight="1" x14ac:dyDescent="0.35">
      <c r="A81" s="13" t="s">
        <v>775</v>
      </c>
      <c r="B81" s="14"/>
      <c r="C81" s="16"/>
      <c r="D81" s="16"/>
      <c r="E81" s="16"/>
      <c r="F81" s="16"/>
      <c r="G81" s="16"/>
      <c r="H81" s="17"/>
    </row>
    <row r="82" spans="1:8" ht="14.25" customHeight="1" x14ac:dyDescent="0.35">
      <c r="A82" s="13" t="s">
        <v>776</v>
      </c>
      <c r="B82" s="14"/>
      <c r="C82" s="16"/>
      <c r="D82" s="16"/>
      <c r="E82" s="16"/>
      <c r="F82" s="16"/>
      <c r="G82" s="16"/>
      <c r="H82" s="17"/>
    </row>
    <row r="83" spans="1:8" ht="14.25" customHeight="1" x14ac:dyDescent="0.35">
      <c r="A83" s="13" t="s">
        <v>777</v>
      </c>
      <c r="B83" s="14"/>
      <c r="C83" s="16"/>
      <c r="D83" s="16"/>
      <c r="E83" s="16"/>
      <c r="F83" s="16"/>
      <c r="G83" s="16"/>
      <c r="H83" s="17"/>
    </row>
    <row r="84" spans="1:8" ht="14.25" customHeight="1" x14ac:dyDescent="0.35">
      <c r="A84" s="13" t="s">
        <v>778</v>
      </c>
      <c r="B84" s="14"/>
      <c r="C84" s="16"/>
      <c r="D84" s="16"/>
      <c r="E84" s="16"/>
      <c r="F84" s="16"/>
      <c r="G84" s="16"/>
      <c r="H84" s="17"/>
    </row>
    <row r="85" spans="1:8" ht="14.25" customHeight="1" x14ac:dyDescent="0.35">
      <c r="A85" s="13" t="s">
        <v>779</v>
      </c>
      <c r="B85" s="14"/>
      <c r="C85" s="16"/>
      <c r="D85" s="16"/>
      <c r="E85" s="16"/>
      <c r="F85" s="16"/>
      <c r="G85" s="16"/>
      <c r="H85" s="16"/>
    </row>
    <row r="86" spans="1:8" ht="14.25" customHeight="1" x14ac:dyDescent="0.35">
      <c r="A86" s="13" t="s">
        <v>780</v>
      </c>
      <c r="B86" s="14"/>
      <c r="C86" s="16"/>
      <c r="D86" s="16"/>
      <c r="E86" s="16"/>
      <c r="F86" s="16"/>
      <c r="G86" s="16"/>
      <c r="H86" s="17"/>
    </row>
    <row r="87" spans="1:8" ht="14.25" customHeight="1" x14ac:dyDescent="0.35">
      <c r="A87" s="13" t="s">
        <v>781</v>
      </c>
      <c r="B87" s="14"/>
      <c r="C87" s="16"/>
      <c r="D87" s="16"/>
      <c r="E87" s="16"/>
      <c r="F87" s="16"/>
      <c r="G87" s="16"/>
      <c r="H87" s="17"/>
    </row>
    <row r="88" spans="1:8" ht="14.25" customHeight="1" x14ac:dyDescent="0.35">
      <c r="A88" s="13" t="s">
        <v>782</v>
      </c>
      <c r="B88" s="14"/>
      <c r="C88" s="16"/>
      <c r="D88" s="16"/>
      <c r="E88" s="16"/>
      <c r="F88" s="16"/>
      <c r="G88" s="16"/>
      <c r="H88" s="17"/>
    </row>
    <row r="89" spans="1:8" ht="14.25" customHeight="1" x14ac:dyDescent="0.35">
      <c r="A89" s="13" t="s">
        <v>783</v>
      </c>
      <c r="B89" s="14"/>
      <c r="C89" s="16"/>
      <c r="D89" s="16"/>
      <c r="E89" s="16"/>
      <c r="F89" s="16"/>
      <c r="G89" s="16"/>
      <c r="H89" s="17"/>
    </row>
    <row r="90" spans="1:8" ht="14.25" customHeight="1" x14ac:dyDescent="0.35">
      <c r="A90" s="13" t="s">
        <v>784</v>
      </c>
      <c r="B90" s="14"/>
      <c r="C90" s="16"/>
      <c r="D90" s="16"/>
      <c r="E90" s="16"/>
      <c r="F90" s="16"/>
      <c r="G90" s="16"/>
      <c r="H90" s="17"/>
    </row>
    <row r="91" spans="1:8" ht="14.25" customHeight="1" x14ac:dyDescent="0.35">
      <c r="A91" s="13" t="s">
        <v>785</v>
      </c>
      <c r="B91" s="14"/>
      <c r="C91" s="16"/>
      <c r="D91" s="16"/>
      <c r="E91" s="16"/>
      <c r="F91" s="16"/>
      <c r="G91" s="16"/>
      <c r="H91" s="17"/>
    </row>
    <row r="92" spans="1:8" ht="14.25" customHeight="1" x14ac:dyDescent="0.35">
      <c r="A92" s="13" t="s">
        <v>786</v>
      </c>
      <c r="B92" s="14"/>
      <c r="C92" s="16"/>
      <c r="D92" s="16"/>
      <c r="E92" s="16"/>
      <c r="F92" s="16"/>
      <c r="G92" s="16"/>
      <c r="H92" s="17"/>
    </row>
    <row r="93" spans="1:8" ht="14.25" customHeight="1" x14ac:dyDescent="0.35">
      <c r="A93" s="13" t="s">
        <v>787</v>
      </c>
      <c r="B93" s="14"/>
      <c r="C93" s="16"/>
      <c r="D93" s="16"/>
      <c r="E93" s="16"/>
      <c r="F93" s="16"/>
      <c r="G93" s="16"/>
      <c r="H93" s="17"/>
    </row>
    <row r="94" spans="1:8" ht="14.25" customHeight="1" x14ac:dyDescent="0.35">
      <c r="A94" s="13" t="s">
        <v>788</v>
      </c>
      <c r="B94" s="14"/>
      <c r="C94" s="16"/>
      <c r="D94" s="16"/>
      <c r="E94" s="16"/>
      <c r="F94" s="16"/>
      <c r="G94" s="16"/>
      <c r="H94" s="17"/>
    </row>
    <row r="95" spans="1:8" ht="14.25" customHeight="1" x14ac:dyDescent="0.35">
      <c r="A95" s="13" t="s">
        <v>789</v>
      </c>
      <c r="B95" s="14"/>
      <c r="C95" s="16"/>
      <c r="D95" s="16"/>
      <c r="E95" s="16"/>
      <c r="F95" s="16"/>
      <c r="G95" s="16"/>
      <c r="H95" s="17"/>
    </row>
    <row r="96" spans="1:8" ht="14.25" customHeight="1" x14ac:dyDescent="0.35">
      <c r="A96" s="13" t="s">
        <v>790</v>
      </c>
      <c r="B96" s="14"/>
      <c r="C96" s="16"/>
      <c r="D96" s="16"/>
      <c r="E96" s="16"/>
      <c r="F96" s="16"/>
      <c r="G96" s="16"/>
      <c r="H96" s="17"/>
    </row>
    <row r="97" spans="1:8" ht="14.25" customHeight="1" x14ac:dyDescent="0.35">
      <c r="A97" s="13" t="s">
        <v>791</v>
      </c>
      <c r="B97" s="14"/>
      <c r="C97" s="16"/>
      <c r="D97" s="16"/>
      <c r="E97" s="16"/>
      <c r="F97" s="16"/>
      <c r="G97" s="16"/>
      <c r="H97" s="17"/>
    </row>
    <row r="98" spans="1:8" ht="14.25" customHeight="1" x14ac:dyDescent="0.35">
      <c r="A98" s="13" t="s">
        <v>792</v>
      </c>
      <c r="B98" s="14"/>
      <c r="C98" s="16"/>
      <c r="D98" s="16"/>
      <c r="E98" s="16"/>
      <c r="F98" s="16"/>
      <c r="G98" s="16"/>
      <c r="H98" s="17"/>
    </row>
    <row r="99" spans="1:8" ht="14.25" customHeight="1" x14ac:dyDescent="0.35">
      <c r="A99" s="13" t="s">
        <v>793</v>
      </c>
      <c r="B99" s="14"/>
      <c r="C99" s="16"/>
      <c r="D99" s="16"/>
      <c r="E99" s="16"/>
      <c r="F99" s="16"/>
      <c r="G99" s="16"/>
      <c r="H99" s="17"/>
    </row>
    <row r="100" spans="1:8" ht="14.25" customHeight="1" x14ac:dyDescent="0.35">
      <c r="A100" s="13" t="s">
        <v>794</v>
      </c>
      <c r="B100" s="14"/>
      <c r="C100" s="16"/>
      <c r="D100" s="16"/>
      <c r="E100" s="16"/>
      <c r="F100" s="16"/>
      <c r="G100" s="16"/>
      <c r="H100" s="17"/>
    </row>
    <row r="101" spans="1:8" ht="14.25" customHeight="1" x14ac:dyDescent="0.35">
      <c r="A101" s="13" t="s">
        <v>795</v>
      </c>
      <c r="B101" s="14"/>
      <c r="C101" s="16"/>
      <c r="D101" s="16"/>
      <c r="E101" s="16"/>
      <c r="F101" s="16"/>
      <c r="G101" s="16"/>
      <c r="H101" s="17"/>
    </row>
    <row r="102" spans="1:8" ht="14.25" customHeight="1" x14ac:dyDescent="0.35">
      <c r="A102" s="13" t="s">
        <v>796</v>
      </c>
      <c r="B102" s="14"/>
      <c r="C102" s="16"/>
      <c r="D102" s="16"/>
      <c r="E102" s="16"/>
      <c r="F102" s="16"/>
      <c r="G102" s="16"/>
      <c r="H102" s="16"/>
    </row>
    <row r="103" spans="1:8" ht="14.25" customHeight="1" x14ac:dyDescent="0.35">
      <c r="A103" s="13" t="s">
        <v>797</v>
      </c>
      <c r="B103" s="14"/>
      <c r="C103" s="16"/>
      <c r="D103" s="16"/>
      <c r="E103" s="16"/>
      <c r="F103" s="16"/>
      <c r="G103" s="16"/>
      <c r="H103" s="17"/>
    </row>
    <row r="104" spans="1:8" ht="14.25" customHeight="1" x14ac:dyDescent="0.35">
      <c r="A104" s="13" t="s">
        <v>798</v>
      </c>
      <c r="B104" s="14"/>
      <c r="C104" s="16"/>
      <c r="D104" s="16"/>
      <c r="E104" s="16"/>
      <c r="F104" s="16"/>
      <c r="G104" s="16"/>
      <c r="H104" s="17"/>
    </row>
    <row r="105" spans="1:8" ht="14.25" customHeight="1" x14ac:dyDescent="0.35">
      <c r="A105" s="13" t="s">
        <v>799</v>
      </c>
      <c r="B105" s="14"/>
      <c r="C105" s="16"/>
      <c r="D105" s="16"/>
      <c r="E105" s="16"/>
      <c r="F105" s="16"/>
      <c r="G105" s="16"/>
      <c r="H105" s="17"/>
    </row>
    <row r="106" spans="1:8" ht="14.25" customHeight="1" x14ac:dyDescent="0.35">
      <c r="A106" s="13" t="s">
        <v>800</v>
      </c>
      <c r="B106" s="14"/>
      <c r="C106" s="16"/>
      <c r="D106" s="16"/>
      <c r="E106" s="16"/>
      <c r="F106" s="16"/>
      <c r="G106" s="16"/>
      <c r="H106" s="17"/>
    </row>
    <row r="107" spans="1:8" ht="14.25" customHeight="1" x14ac:dyDescent="0.35">
      <c r="A107" s="13" t="s">
        <v>801</v>
      </c>
      <c r="B107" s="14"/>
      <c r="C107" s="16"/>
      <c r="D107" s="16"/>
      <c r="E107" s="16"/>
      <c r="F107" s="16"/>
      <c r="G107" s="16"/>
      <c r="H107" s="17"/>
    </row>
    <row r="108" spans="1:8" ht="14.25" customHeight="1" x14ac:dyDescent="0.35">
      <c r="A108" s="13" t="s">
        <v>802</v>
      </c>
      <c r="B108" s="14"/>
      <c r="C108" s="16"/>
      <c r="D108" s="16"/>
      <c r="E108" s="16"/>
      <c r="F108" s="16"/>
      <c r="G108" s="16"/>
      <c r="H108" s="17"/>
    </row>
    <row r="109" spans="1:8" ht="14.25" customHeight="1" x14ac:dyDescent="0.35">
      <c r="A109" s="13" t="s">
        <v>803</v>
      </c>
      <c r="B109" s="14"/>
      <c r="C109" s="16"/>
      <c r="D109" s="16"/>
      <c r="E109" s="16"/>
      <c r="F109" s="16"/>
      <c r="G109" s="16"/>
      <c r="H109" s="17"/>
    </row>
    <row r="110" spans="1:8" ht="14.25" customHeight="1" x14ac:dyDescent="0.35">
      <c r="A110" s="7"/>
      <c r="B110" s="5"/>
      <c r="C110" s="6"/>
      <c r="D110" s="6"/>
      <c r="G110" s="6"/>
      <c r="H110" s="4"/>
    </row>
    <row r="111" spans="1:8" ht="14.25" customHeight="1" x14ac:dyDescent="0.35">
      <c r="A111" s="7"/>
      <c r="B111" s="5"/>
      <c r="C111" s="6"/>
      <c r="D111" s="6"/>
      <c r="G111" s="6"/>
      <c r="H111" s="4"/>
    </row>
    <row r="112" spans="1:8" ht="14.25" customHeight="1" x14ac:dyDescent="0.35">
      <c r="A112" s="7"/>
      <c r="B112" s="5"/>
      <c r="C112" s="6"/>
      <c r="D112" s="6"/>
      <c r="G112" s="6"/>
      <c r="H112" s="4"/>
    </row>
    <row r="113" spans="1:8" ht="14.25" customHeight="1" x14ac:dyDescent="0.35">
      <c r="A113" s="7"/>
      <c r="B113" s="5"/>
      <c r="C113" s="6"/>
      <c r="D113" s="6"/>
      <c r="G113" s="6"/>
      <c r="H113" s="4"/>
    </row>
    <row r="114" spans="1:8" ht="14.25" customHeight="1" x14ac:dyDescent="0.35">
      <c r="A114" s="7"/>
      <c r="B114" s="5"/>
      <c r="C114" s="6"/>
      <c r="D114" s="6"/>
      <c r="G114" s="6"/>
      <c r="H114" s="4"/>
    </row>
    <row r="115" spans="1:8" ht="14.25" customHeight="1" x14ac:dyDescent="0.35">
      <c r="A115" s="7"/>
      <c r="B115" s="5"/>
      <c r="C115" s="6"/>
      <c r="D115" s="6"/>
      <c r="G115" s="6"/>
      <c r="H115" s="4"/>
    </row>
    <row r="116" spans="1:8" ht="14.25" customHeight="1" x14ac:dyDescent="0.35">
      <c r="A116" s="7"/>
      <c r="B116" s="5"/>
      <c r="C116" s="6"/>
      <c r="D116" s="6"/>
      <c r="E116" s="6"/>
      <c r="F116" s="6"/>
      <c r="G116" s="6"/>
      <c r="H116" s="4"/>
    </row>
    <row r="117" spans="1:8" ht="14.25" customHeight="1" x14ac:dyDescent="0.35">
      <c r="A117" s="7"/>
      <c r="B117" s="5"/>
      <c r="C117" s="6"/>
      <c r="D117" s="6"/>
      <c r="E117" s="6"/>
      <c r="F117" s="6"/>
      <c r="G117" s="6"/>
      <c r="H117" s="4"/>
    </row>
    <row r="118" spans="1:8" ht="14.25" customHeight="1" x14ac:dyDescent="0.35">
      <c r="A118" s="7"/>
      <c r="B118" s="5"/>
      <c r="C118" s="6"/>
      <c r="D118" s="6"/>
      <c r="E118" s="6"/>
      <c r="F118" s="6"/>
      <c r="G118" s="6"/>
      <c r="H118" s="4"/>
    </row>
    <row r="119" spans="1:8" ht="14.25" customHeight="1" x14ac:dyDescent="0.35">
      <c r="A119" s="7"/>
      <c r="B119" s="5"/>
      <c r="C119" s="6"/>
      <c r="D119" s="6"/>
      <c r="E119" s="6"/>
      <c r="F119" s="6"/>
      <c r="G119" s="6"/>
      <c r="H119" s="4"/>
    </row>
    <row r="120" spans="1:8" ht="14.25" customHeight="1" x14ac:dyDescent="0.35">
      <c r="A120" s="7"/>
      <c r="B120" s="5"/>
      <c r="C120" s="6"/>
      <c r="D120" s="6"/>
      <c r="E120" s="6"/>
      <c r="F120" s="6"/>
      <c r="G120" s="6"/>
      <c r="H120" s="4"/>
    </row>
    <row r="121" spans="1:8" ht="14.25" customHeight="1" x14ac:dyDescent="0.35">
      <c r="A121" s="7"/>
      <c r="B121" s="5"/>
      <c r="C121" s="6"/>
      <c r="D121" s="6"/>
      <c r="E121" s="6"/>
      <c r="F121" s="6"/>
      <c r="G121" s="6"/>
      <c r="H121" s="4"/>
    </row>
    <row r="122" spans="1:8" ht="14.25" customHeight="1" x14ac:dyDescent="0.35">
      <c r="A122" s="7"/>
      <c r="B122" s="5"/>
      <c r="C122" s="6"/>
      <c r="D122" s="6"/>
      <c r="E122" s="6"/>
      <c r="F122" s="6"/>
      <c r="G122" s="6"/>
      <c r="H122" s="4"/>
    </row>
    <row r="123" spans="1:8" ht="14.25" customHeight="1" x14ac:dyDescent="0.35">
      <c r="A123" s="7"/>
      <c r="B123" s="5"/>
      <c r="C123" s="6"/>
      <c r="D123" s="6"/>
      <c r="E123" s="6"/>
      <c r="F123" s="6"/>
      <c r="G123" s="6"/>
      <c r="H123" s="4"/>
    </row>
    <row r="124" spans="1:8" ht="14.25" customHeight="1" x14ac:dyDescent="0.35">
      <c r="A124" s="7"/>
      <c r="B124" s="5"/>
      <c r="C124" s="6"/>
      <c r="D124" s="6"/>
      <c r="E124" s="6"/>
      <c r="F124" s="6"/>
      <c r="G124" s="6"/>
      <c r="H124" s="4"/>
    </row>
    <row r="125" spans="1:8" ht="14.25" customHeight="1" x14ac:dyDescent="0.35">
      <c r="A125" s="7"/>
      <c r="B125" s="5"/>
      <c r="C125" s="6"/>
      <c r="D125" s="6"/>
      <c r="E125" s="6"/>
      <c r="F125" s="6"/>
      <c r="G125" s="6"/>
      <c r="H125" s="4"/>
    </row>
    <row r="126" spans="1:8" ht="14.25" customHeight="1" x14ac:dyDescent="0.35">
      <c r="A126" s="7"/>
      <c r="B126" s="5"/>
      <c r="C126" s="6"/>
      <c r="D126" s="6"/>
      <c r="E126" s="6"/>
      <c r="F126" s="6"/>
      <c r="G126" s="6"/>
      <c r="H126" s="4"/>
    </row>
    <row r="127" spans="1:8" ht="14.25" customHeight="1" x14ac:dyDescent="0.35">
      <c r="A127" s="7"/>
      <c r="B127" s="5"/>
      <c r="C127" s="6"/>
      <c r="D127" s="6"/>
      <c r="E127" s="6"/>
      <c r="F127" s="6"/>
      <c r="G127" s="6"/>
      <c r="H127" s="4"/>
    </row>
    <row r="128" spans="1:8" ht="14.25" customHeight="1" x14ac:dyDescent="0.35">
      <c r="A128" s="7"/>
      <c r="B128" s="5"/>
      <c r="C128" s="6"/>
      <c r="D128" s="6"/>
      <c r="E128" s="6"/>
      <c r="F128" s="6"/>
      <c r="G128" s="6"/>
      <c r="H128" s="4"/>
    </row>
    <row r="129" spans="1:8" ht="14.25" customHeight="1" x14ac:dyDescent="0.35">
      <c r="A129" s="7"/>
      <c r="B129" s="5"/>
      <c r="C129" s="6"/>
      <c r="D129" s="6"/>
      <c r="E129" s="6"/>
      <c r="F129" s="6"/>
      <c r="G129" s="6"/>
      <c r="H129" s="4"/>
    </row>
    <row r="130" spans="1:8" ht="14.25" customHeight="1" x14ac:dyDescent="0.35">
      <c r="A130" s="7"/>
      <c r="B130" s="5"/>
      <c r="C130" s="6"/>
      <c r="D130" s="6"/>
      <c r="E130" s="6"/>
      <c r="F130" s="6"/>
      <c r="G130" s="6"/>
      <c r="H130" s="4"/>
    </row>
    <row r="131" spans="1:8" ht="14.25" customHeight="1" x14ac:dyDescent="0.35">
      <c r="A131" s="7"/>
      <c r="B131" s="5"/>
      <c r="C131" s="6"/>
      <c r="D131" s="6"/>
      <c r="E131" s="6"/>
      <c r="F131" s="6"/>
      <c r="G131" s="6"/>
      <c r="H131" s="4"/>
    </row>
    <row r="132" spans="1:8" ht="14.25" customHeight="1" x14ac:dyDescent="0.35">
      <c r="A132" s="7"/>
      <c r="B132" s="5"/>
      <c r="C132" s="6"/>
      <c r="D132" s="6"/>
      <c r="E132" s="6"/>
      <c r="F132" s="6"/>
      <c r="G132" s="6"/>
      <c r="H132" s="4"/>
    </row>
    <row r="133" spans="1:8" ht="14.25" customHeight="1" x14ac:dyDescent="0.35">
      <c r="A133" s="7"/>
      <c r="B133" s="5"/>
      <c r="C133" s="6"/>
      <c r="D133" s="6"/>
      <c r="E133" s="6"/>
      <c r="F133" s="6"/>
      <c r="G133" s="6"/>
      <c r="H133" s="4"/>
    </row>
    <row r="134" spans="1:8" ht="14.25" customHeight="1" x14ac:dyDescent="0.35">
      <c r="A134" s="7"/>
      <c r="B134" s="5"/>
      <c r="C134" s="6"/>
      <c r="D134" s="6"/>
      <c r="E134" s="6"/>
      <c r="F134" s="6"/>
      <c r="G134" s="6"/>
      <c r="H134" s="4"/>
    </row>
    <row r="135" spans="1:8" ht="14.25" customHeight="1" x14ac:dyDescent="0.35">
      <c r="A135" s="7"/>
      <c r="B135" s="5"/>
      <c r="C135" s="6"/>
      <c r="D135" s="6"/>
      <c r="E135" s="6"/>
      <c r="F135" s="6"/>
      <c r="G135" s="6"/>
      <c r="H135" s="4"/>
    </row>
    <row r="136" spans="1:8" ht="14.25" customHeight="1" x14ac:dyDescent="0.35">
      <c r="A136" s="7"/>
      <c r="B136" s="5"/>
      <c r="C136" s="6"/>
      <c r="D136" s="6"/>
      <c r="E136" s="6"/>
      <c r="F136" s="6"/>
      <c r="G136" s="6"/>
      <c r="H136" s="4"/>
    </row>
    <row r="137" spans="1:8" ht="14.25" customHeight="1" x14ac:dyDescent="0.35">
      <c r="A137" s="7"/>
      <c r="B137" s="5"/>
      <c r="C137" s="6"/>
      <c r="D137" s="6"/>
      <c r="E137" s="6"/>
      <c r="F137" s="6"/>
      <c r="G137" s="6"/>
      <c r="H137" s="4"/>
    </row>
    <row r="138" spans="1:8" ht="14.25" customHeight="1" x14ac:dyDescent="0.35">
      <c r="A138" s="7"/>
      <c r="B138" s="5"/>
      <c r="C138" s="6"/>
      <c r="D138" s="6"/>
      <c r="E138" s="6"/>
      <c r="F138" s="6"/>
      <c r="G138" s="6"/>
      <c r="H138" s="4"/>
    </row>
    <row r="139" spans="1:8" ht="14.25" customHeight="1" x14ac:dyDescent="0.35">
      <c r="A139" s="7"/>
      <c r="B139" s="5"/>
      <c r="C139" s="6"/>
      <c r="D139" s="6"/>
      <c r="E139" s="6"/>
      <c r="F139" s="6"/>
      <c r="G139" s="6"/>
      <c r="H139" s="4"/>
    </row>
    <row r="140" spans="1:8" ht="14.25" customHeight="1" x14ac:dyDescent="0.35">
      <c r="A140" s="7"/>
      <c r="B140" s="5"/>
      <c r="C140" s="6"/>
      <c r="D140" s="6"/>
      <c r="E140" s="6"/>
      <c r="F140" s="6"/>
      <c r="G140" s="6"/>
      <c r="H140" s="4"/>
    </row>
    <row r="141" spans="1:8" ht="14.25" customHeight="1" x14ac:dyDescent="0.35">
      <c r="A141" s="7"/>
      <c r="B141" s="5"/>
      <c r="C141" s="6"/>
      <c r="D141" s="6"/>
      <c r="E141" s="6"/>
      <c r="F141" s="6"/>
      <c r="G141" s="6"/>
      <c r="H141" s="4"/>
    </row>
    <row r="142" spans="1:8" ht="14.25" customHeight="1" x14ac:dyDescent="0.35">
      <c r="A142" s="7"/>
      <c r="B142" s="5"/>
      <c r="C142" s="6"/>
      <c r="D142" s="6"/>
      <c r="E142" s="6"/>
      <c r="F142" s="6"/>
      <c r="G142" s="6"/>
      <c r="H142" s="4"/>
    </row>
    <row r="143" spans="1:8" ht="14.25" customHeight="1" x14ac:dyDescent="0.35">
      <c r="A143" s="7"/>
      <c r="B143" s="5"/>
      <c r="C143" s="6"/>
      <c r="D143" s="6"/>
      <c r="E143" s="6"/>
      <c r="F143" s="6"/>
      <c r="G143" s="6"/>
      <c r="H143" s="4"/>
    </row>
    <row r="144" spans="1:8" ht="14.25" customHeight="1" x14ac:dyDescent="0.35">
      <c r="A144" s="7"/>
      <c r="B144" s="5"/>
      <c r="C144" s="6"/>
      <c r="D144" s="6"/>
      <c r="E144" s="6"/>
      <c r="F144" s="6"/>
      <c r="G144" s="6"/>
      <c r="H144" s="4"/>
    </row>
    <row r="145" spans="1:8" ht="14.25" customHeight="1" x14ac:dyDescent="0.35">
      <c r="A145" s="7"/>
      <c r="B145" s="5"/>
      <c r="C145" s="6"/>
      <c r="D145" s="6"/>
      <c r="E145" s="6"/>
      <c r="F145" s="6"/>
      <c r="G145" s="6"/>
      <c r="H145" s="4"/>
    </row>
    <row r="146" spans="1:8" ht="14.25" customHeight="1" x14ac:dyDescent="0.35">
      <c r="A146" s="7"/>
      <c r="B146" s="5"/>
      <c r="C146" s="6"/>
      <c r="D146" s="6"/>
      <c r="E146" s="6"/>
      <c r="F146" s="6"/>
      <c r="G146" s="6"/>
      <c r="H146" s="4"/>
    </row>
    <row r="147" spans="1:8" ht="14.25" customHeight="1" x14ac:dyDescent="0.35">
      <c r="A147" s="7"/>
      <c r="B147" s="5"/>
      <c r="C147" s="6"/>
      <c r="D147" s="6"/>
      <c r="E147" s="6"/>
      <c r="F147" s="6"/>
      <c r="G147" s="6"/>
      <c r="H147" s="4"/>
    </row>
    <row r="148" spans="1:8" ht="12.75" customHeight="1" x14ac:dyDescent="0.35">
      <c r="A148" s="7"/>
      <c r="B148" s="5"/>
      <c r="C148" s="6"/>
      <c r="D148" s="6"/>
      <c r="E148" s="6"/>
      <c r="F148" s="6"/>
      <c r="G148" s="6"/>
      <c r="H148" s="4"/>
    </row>
    <row r="149" spans="1:8" ht="12.75" customHeight="1" x14ac:dyDescent="0.35">
      <c r="A149" s="7"/>
      <c r="B149" s="5"/>
      <c r="C149" s="6"/>
      <c r="D149" s="6"/>
      <c r="E149" s="6"/>
      <c r="F149" s="6"/>
      <c r="G149" s="6"/>
      <c r="H149" s="4"/>
    </row>
    <row r="150" spans="1:8" ht="12.75" customHeight="1" x14ac:dyDescent="0.35">
      <c r="A150" s="7"/>
      <c r="B150" s="5"/>
      <c r="C150" s="6"/>
      <c r="D150" s="6"/>
      <c r="E150" s="6"/>
      <c r="F150" s="6"/>
      <c r="G150" s="6"/>
      <c r="H150" s="4"/>
    </row>
    <row r="151" spans="1:8" ht="12.75" customHeight="1" x14ac:dyDescent="0.35">
      <c r="A151" s="7"/>
      <c r="B151" s="5"/>
      <c r="C151" s="6"/>
      <c r="D151" s="6"/>
      <c r="E151" s="6"/>
      <c r="F151" s="6"/>
      <c r="G151" s="6"/>
      <c r="H151" s="4"/>
    </row>
    <row r="152" spans="1:8" ht="12.75" customHeight="1" x14ac:dyDescent="0.35">
      <c r="A152" s="7"/>
      <c r="B152" s="5"/>
      <c r="C152" s="6"/>
      <c r="D152" s="6"/>
      <c r="E152" s="6"/>
      <c r="F152" s="6"/>
      <c r="G152" s="6"/>
      <c r="H152" s="4"/>
    </row>
    <row r="153" spans="1:8" ht="12.75" customHeight="1" x14ac:dyDescent="0.35">
      <c r="A153" s="7"/>
      <c r="B153" s="5"/>
      <c r="C153" s="6"/>
      <c r="D153" s="6"/>
      <c r="E153" s="6"/>
      <c r="F153" s="6"/>
      <c r="G153" s="6"/>
      <c r="H153" s="4"/>
    </row>
    <row r="154" spans="1:8" ht="12.75" customHeight="1" x14ac:dyDescent="0.35">
      <c r="A154" s="7"/>
      <c r="B154" s="5"/>
      <c r="C154" s="6"/>
      <c r="D154" s="6"/>
      <c r="E154" s="6"/>
      <c r="F154" s="6"/>
      <c r="G154" s="6"/>
      <c r="H154" s="4"/>
    </row>
    <row r="155" spans="1:8" ht="12.75" customHeight="1" x14ac:dyDescent="0.35">
      <c r="A155" s="7"/>
      <c r="B155" s="5"/>
      <c r="C155" s="6"/>
      <c r="D155" s="6"/>
      <c r="E155" s="6"/>
      <c r="F155" s="6"/>
      <c r="G155" s="6"/>
      <c r="H155" s="4"/>
    </row>
    <row r="156" spans="1:8" ht="12.75" customHeight="1" x14ac:dyDescent="0.35">
      <c r="A156" s="7"/>
      <c r="B156" s="5"/>
      <c r="C156" s="6"/>
      <c r="D156" s="6"/>
      <c r="E156" s="6"/>
      <c r="F156" s="6"/>
      <c r="G156" s="6"/>
      <c r="H156" s="4"/>
    </row>
    <row r="157" spans="1:8" ht="12.75" customHeight="1" x14ac:dyDescent="0.35">
      <c r="A157" s="7"/>
      <c r="B157" s="5"/>
      <c r="C157" s="6"/>
      <c r="D157" s="6"/>
      <c r="E157" s="6"/>
      <c r="F157" s="6"/>
      <c r="G157" s="6"/>
      <c r="H157" s="4"/>
    </row>
    <row r="158" spans="1:8" ht="12.75" customHeight="1" x14ac:dyDescent="0.35">
      <c r="A158" s="7"/>
      <c r="B158" s="5"/>
      <c r="C158" s="6"/>
      <c r="D158" s="6"/>
      <c r="E158" s="6"/>
      <c r="F158" s="6"/>
      <c r="G158" s="6"/>
      <c r="H158" s="4"/>
    </row>
    <row r="159" spans="1:8" ht="12.75" customHeight="1" x14ac:dyDescent="0.35">
      <c r="A159" s="7"/>
      <c r="B159" s="5"/>
      <c r="C159" s="6"/>
      <c r="D159" s="6"/>
      <c r="E159" s="6"/>
      <c r="F159" s="6"/>
      <c r="G159" s="6"/>
      <c r="H159" s="4"/>
    </row>
    <row r="160" spans="1:8" ht="12.75" customHeight="1" x14ac:dyDescent="0.35">
      <c r="A160" s="7"/>
      <c r="B160" s="5"/>
      <c r="C160" s="6"/>
      <c r="D160" s="6"/>
      <c r="E160" s="6"/>
      <c r="F160" s="6"/>
      <c r="G160" s="6"/>
      <c r="H160" s="4"/>
    </row>
    <row r="161" spans="1:8" ht="12.75" customHeight="1" x14ac:dyDescent="0.35">
      <c r="A161" s="7"/>
      <c r="B161" s="5"/>
      <c r="C161" s="6"/>
      <c r="D161" s="6"/>
      <c r="E161" s="6"/>
      <c r="F161" s="6"/>
      <c r="G161" s="6"/>
      <c r="H161" s="4"/>
    </row>
    <row r="162" spans="1:8" ht="12.75" customHeight="1" x14ac:dyDescent="0.35">
      <c r="A162" s="7"/>
      <c r="B162" s="5"/>
      <c r="C162" s="6"/>
      <c r="D162" s="6"/>
      <c r="E162" s="6"/>
      <c r="F162" s="6"/>
      <c r="G162" s="6"/>
      <c r="H162" s="4"/>
    </row>
    <row r="163" spans="1:8" ht="12.75" customHeight="1" x14ac:dyDescent="0.35">
      <c r="A163" s="7"/>
      <c r="B163" s="5"/>
      <c r="C163" s="6"/>
      <c r="D163" s="6"/>
      <c r="E163" s="6"/>
      <c r="F163" s="6"/>
      <c r="G163" s="6"/>
      <c r="H163" s="4"/>
    </row>
    <row r="164" spans="1:8" ht="12.75" customHeight="1" x14ac:dyDescent="0.35">
      <c r="A164" s="7"/>
      <c r="B164" s="5"/>
      <c r="C164" s="6"/>
      <c r="D164" s="6"/>
      <c r="E164" s="6"/>
      <c r="F164" s="6"/>
      <c r="G164" s="6"/>
      <c r="H164" s="4"/>
    </row>
    <row r="165" spans="1:8" ht="12.75" customHeight="1" x14ac:dyDescent="0.35">
      <c r="A165" s="7"/>
      <c r="B165" s="5"/>
      <c r="C165" s="6"/>
      <c r="D165" s="6"/>
      <c r="E165" s="6"/>
      <c r="F165" s="6"/>
      <c r="G165" s="6"/>
      <c r="H165" s="4"/>
    </row>
    <row r="166" spans="1:8" ht="12.75" customHeight="1" x14ac:dyDescent="0.35">
      <c r="A166" s="7"/>
      <c r="B166" s="5"/>
      <c r="C166" s="6"/>
      <c r="D166" s="6"/>
      <c r="E166" s="6"/>
      <c r="F166" s="6"/>
      <c r="G166" s="6"/>
      <c r="H166" s="4"/>
    </row>
    <row r="167" spans="1:8" ht="12.75" customHeight="1" x14ac:dyDescent="0.35">
      <c r="A167" s="7"/>
      <c r="B167" s="5"/>
      <c r="C167" s="6"/>
      <c r="D167" s="6"/>
      <c r="E167" s="6"/>
      <c r="F167" s="6"/>
      <c r="G167" s="6"/>
      <c r="H167" s="4"/>
    </row>
    <row r="168" spans="1:8" ht="12.75" customHeight="1" x14ac:dyDescent="0.35">
      <c r="A168" s="7"/>
      <c r="B168" s="5"/>
      <c r="C168" s="6"/>
      <c r="D168" s="6"/>
      <c r="E168" s="6"/>
      <c r="F168" s="6"/>
      <c r="G168" s="6"/>
      <c r="H168" s="4"/>
    </row>
    <row r="169" spans="1:8" ht="12.75" customHeight="1" x14ac:dyDescent="0.35">
      <c r="A169" s="7"/>
      <c r="B169" s="5"/>
      <c r="C169" s="6"/>
      <c r="D169" s="6"/>
      <c r="E169" s="6"/>
      <c r="F169" s="6"/>
      <c r="G169" s="6"/>
      <c r="H169" s="4"/>
    </row>
    <row r="170" spans="1:8" ht="12.75" customHeight="1" x14ac:dyDescent="0.35">
      <c r="A170" s="7"/>
      <c r="B170" s="5"/>
      <c r="C170" s="6"/>
      <c r="D170" s="6"/>
      <c r="E170" s="6"/>
      <c r="F170" s="6"/>
      <c r="G170" s="6"/>
      <c r="H170" s="4"/>
    </row>
    <row r="171" spans="1:8" ht="12.75" customHeight="1" x14ac:dyDescent="0.35">
      <c r="A171" s="7"/>
      <c r="B171" s="5"/>
      <c r="C171" s="6"/>
      <c r="D171" s="6"/>
      <c r="E171" s="6"/>
      <c r="F171" s="6"/>
      <c r="G171" s="6"/>
      <c r="H171" s="4"/>
    </row>
    <row r="172" spans="1:8" ht="12.75" customHeight="1" x14ac:dyDescent="0.35">
      <c r="A172" s="7"/>
      <c r="B172" s="5"/>
      <c r="C172" s="6"/>
      <c r="D172" s="6"/>
      <c r="E172" s="6"/>
      <c r="F172" s="6"/>
      <c r="G172" s="6"/>
      <c r="H172" s="4"/>
    </row>
    <row r="173" spans="1:8" ht="12.75" customHeight="1" x14ac:dyDescent="0.35">
      <c r="A173" s="7"/>
      <c r="B173" s="5"/>
      <c r="C173" s="6"/>
      <c r="D173" s="6"/>
      <c r="E173" s="6"/>
      <c r="F173" s="6"/>
      <c r="G173" s="6"/>
      <c r="H173" s="4"/>
    </row>
    <row r="174" spans="1:8" ht="12.75" customHeight="1" x14ac:dyDescent="0.35">
      <c r="A174" s="7"/>
      <c r="B174" s="5"/>
      <c r="C174" s="6"/>
      <c r="D174" s="6"/>
      <c r="E174" s="6"/>
      <c r="F174" s="6"/>
      <c r="G174" s="6"/>
      <c r="H174" s="4"/>
    </row>
    <row r="175" spans="1:8" ht="12.75" customHeight="1" x14ac:dyDescent="0.35">
      <c r="A175" s="7"/>
      <c r="B175" s="5"/>
      <c r="C175" s="6"/>
      <c r="D175" s="6"/>
      <c r="E175" s="6"/>
      <c r="F175" s="6"/>
      <c r="G175" s="6"/>
      <c r="H175" s="4"/>
    </row>
    <row r="176" spans="1:8" ht="12.75" customHeight="1" x14ac:dyDescent="0.35">
      <c r="A176" s="7"/>
      <c r="B176" s="5"/>
      <c r="C176" s="6"/>
      <c r="D176" s="6"/>
      <c r="E176" s="6"/>
      <c r="F176" s="6"/>
      <c r="G176" s="6"/>
      <c r="H176" s="4"/>
    </row>
    <row r="177" spans="1:8" ht="12.75" customHeight="1" x14ac:dyDescent="0.35">
      <c r="A177" s="7"/>
      <c r="B177" s="5"/>
      <c r="C177" s="6"/>
      <c r="D177" s="6"/>
      <c r="E177" s="6"/>
      <c r="F177" s="6"/>
      <c r="G177" s="6"/>
      <c r="H177" s="4"/>
    </row>
    <row r="178" spans="1:8" ht="12.75" customHeight="1" x14ac:dyDescent="0.35">
      <c r="A178" s="7"/>
      <c r="B178" s="5"/>
      <c r="C178" s="6"/>
      <c r="D178" s="6"/>
      <c r="E178" s="6"/>
      <c r="F178" s="6"/>
      <c r="G178" s="6"/>
      <c r="H178" s="4"/>
    </row>
    <row r="179" spans="1:8" ht="12.75" customHeight="1" x14ac:dyDescent="0.35">
      <c r="A179" s="7"/>
      <c r="B179" s="5"/>
      <c r="C179" s="6"/>
      <c r="D179" s="6"/>
      <c r="E179" s="6"/>
      <c r="F179" s="6"/>
      <c r="G179" s="6"/>
      <c r="H179" s="4"/>
    </row>
    <row r="180" spans="1:8" ht="12.75" customHeight="1" x14ac:dyDescent="0.35">
      <c r="A180" s="7"/>
      <c r="B180" s="5"/>
      <c r="C180" s="6"/>
      <c r="D180" s="6"/>
      <c r="E180" s="6"/>
      <c r="F180" s="6"/>
      <c r="G180" s="6"/>
      <c r="H180" s="4"/>
    </row>
    <row r="181" spans="1:8" ht="12.75" customHeight="1" x14ac:dyDescent="0.35">
      <c r="A181" s="7"/>
      <c r="B181" s="5"/>
      <c r="C181" s="6"/>
      <c r="D181" s="6"/>
      <c r="E181" s="6"/>
      <c r="F181" s="6"/>
      <c r="G181" s="6"/>
      <c r="H181" s="4"/>
    </row>
    <row r="182" spans="1:8" ht="12.75" customHeight="1" x14ac:dyDescent="0.35">
      <c r="A182" s="7"/>
      <c r="B182" s="5"/>
      <c r="C182" s="6"/>
      <c r="D182" s="6"/>
      <c r="E182" s="6"/>
      <c r="F182" s="6"/>
      <c r="G182" s="6"/>
      <c r="H182" s="4"/>
    </row>
    <row r="183" spans="1:8" ht="12.75" customHeight="1" x14ac:dyDescent="0.35">
      <c r="A183" s="7"/>
      <c r="B183" s="5"/>
      <c r="C183" s="6"/>
      <c r="D183" s="6"/>
      <c r="E183" s="6"/>
      <c r="F183" s="6"/>
      <c r="G183" s="6"/>
      <c r="H183" s="4"/>
    </row>
    <row r="184" spans="1:8" ht="12.75" customHeight="1" x14ac:dyDescent="0.35">
      <c r="A184" s="7"/>
      <c r="B184" s="5"/>
      <c r="C184" s="6"/>
      <c r="D184" s="6"/>
      <c r="E184" s="6"/>
      <c r="F184" s="6"/>
      <c r="G184" s="6"/>
      <c r="H184" s="4"/>
    </row>
    <row r="185" spans="1:8" ht="12.75" customHeight="1" x14ac:dyDescent="0.35">
      <c r="A185" s="7"/>
      <c r="B185" s="5"/>
      <c r="C185" s="6"/>
      <c r="D185" s="6"/>
      <c r="E185" s="6"/>
      <c r="F185" s="6"/>
      <c r="G185" s="6"/>
      <c r="H185" s="4"/>
    </row>
    <row r="186" spans="1:8" ht="12.75" customHeight="1" x14ac:dyDescent="0.35">
      <c r="A186" s="7"/>
      <c r="B186" s="5"/>
      <c r="C186" s="6"/>
      <c r="D186" s="6"/>
      <c r="E186" s="6"/>
      <c r="F186" s="6"/>
      <c r="G186" s="6"/>
      <c r="H186" s="4"/>
    </row>
    <row r="187" spans="1:8" ht="12.75" customHeight="1" x14ac:dyDescent="0.35">
      <c r="A187" s="7"/>
      <c r="B187" s="5"/>
      <c r="C187" s="6"/>
      <c r="D187" s="6"/>
      <c r="E187" s="6"/>
      <c r="F187" s="6"/>
      <c r="G187" s="6"/>
      <c r="H187" s="4"/>
    </row>
    <row r="188" spans="1:8" ht="12.75" customHeight="1" x14ac:dyDescent="0.35">
      <c r="A188" s="7"/>
      <c r="B188" s="5"/>
      <c r="C188" s="6"/>
      <c r="D188" s="6"/>
      <c r="E188" s="6"/>
      <c r="F188" s="6"/>
      <c r="G188" s="6"/>
      <c r="H188" s="4"/>
    </row>
    <row r="189" spans="1:8" ht="12.75" customHeight="1" x14ac:dyDescent="0.35">
      <c r="A189" s="7"/>
      <c r="B189" s="5"/>
      <c r="C189" s="6"/>
      <c r="D189" s="6"/>
      <c r="E189" s="6"/>
      <c r="F189" s="6"/>
      <c r="G189" s="6"/>
      <c r="H189" s="4"/>
    </row>
    <row r="190" spans="1:8" ht="12.75" customHeight="1" x14ac:dyDescent="0.35">
      <c r="A190" s="7"/>
      <c r="B190" s="5"/>
      <c r="C190" s="6"/>
      <c r="D190" s="6"/>
      <c r="E190" s="6"/>
      <c r="F190" s="6"/>
      <c r="G190" s="6"/>
      <c r="H190" s="4"/>
    </row>
    <row r="191" spans="1:8" ht="12.75" customHeight="1" x14ac:dyDescent="0.35">
      <c r="A191" s="7"/>
      <c r="B191" s="5"/>
      <c r="C191" s="6"/>
      <c r="D191" s="6"/>
      <c r="E191" s="6"/>
      <c r="F191" s="6"/>
      <c r="G191" s="6"/>
      <c r="H191" s="4"/>
    </row>
    <row r="192" spans="1:8" ht="12.75" customHeight="1" x14ac:dyDescent="0.35">
      <c r="A192" s="7"/>
      <c r="B192" s="5"/>
      <c r="C192" s="6"/>
      <c r="D192" s="6"/>
      <c r="E192" s="6"/>
      <c r="F192" s="6"/>
      <c r="G192" s="6"/>
      <c r="H192" s="4"/>
    </row>
    <row r="193" spans="1:8" ht="12.75" customHeight="1" x14ac:dyDescent="0.35">
      <c r="A193" s="7"/>
      <c r="B193" s="5"/>
      <c r="C193" s="6"/>
      <c r="D193" s="6"/>
      <c r="E193" s="6"/>
      <c r="F193" s="6"/>
      <c r="G193" s="6"/>
      <c r="H193" s="4"/>
    </row>
    <row r="194" spans="1:8" ht="12.75" customHeight="1" x14ac:dyDescent="0.35">
      <c r="A194" s="7"/>
      <c r="B194" s="5"/>
      <c r="C194" s="6"/>
      <c r="D194" s="6"/>
      <c r="E194" s="6"/>
      <c r="F194" s="6"/>
      <c r="G194" s="6"/>
      <c r="H194" s="4"/>
    </row>
    <row r="195" spans="1:8" ht="12.75" customHeight="1" x14ac:dyDescent="0.35">
      <c r="A195" s="7"/>
      <c r="B195" s="5"/>
      <c r="C195" s="6"/>
      <c r="D195" s="6"/>
      <c r="E195" s="6"/>
      <c r="F195" s="6"/>
      <c r="G195" s="6"/>
      <c r="H195" s="4"/>
    </row>
    <row r="196" spans="1:8" ht="12.75" customHeight="1" x14ac:dyDescent="0.35">
      <c r="A196" s="7"/>
      <c r="B196" s="5"/>
      <c r="C196" s="6"/>
      <c r="D196" s="6"/>
      <c r="E196" s="6"/>
      <c r="F196" s="6"/>
      <c r="G196" s="6"/>
      <c r="H196" s="4"/>
    </row>
    <row r="197" spans="1:8" ht="12.75" customHeight="1" x14ac:dyDescent="0.35">
      <c r="A197" s="7"/>
      <c r="B197" s="5"/>
      <c r="C197" s="6"/>
      <c r="D197" s="6"/>
      <c r="E197" s="6"/>
      <c r="F197" s="6"/>
      <c r="G197" s="6"/>
      <c r="H197" s="4"/>
    </row>
    <row r="198" spans="1:8" ht="12.75" customHeight="1" x14ac:dyDescent="0.35">
      <c r="A198" s="7"/>
      <c r="B198" s="5"/>
      <c r="C198" s="6"/>
      <c r="D198" s="6"/>
      <c r="E198" s="6"/>
      <c r="F198" s="6"/>
      <c r="G198" s="6"/>
      <c r="H198" s="4"/>
    </row>
    <row r="199" spans="1:8" ht="12.75" customHeight="1" x14ac:dyDescent="0.35">
      <c r="A199" s="7"/>
      <c r="B199" s="5"/>
      <c r="C199" s="6"/>
      <c r="D199" s="6"/>
      <c r="E199" s="6"/>
      <c r="F199" s="6"/>
      <c r="G199" s="6"/>
      <c r="H199" s="4"/>
    </row>
    <row r="200" spans="1:8" ht="12.75" customHeight="1" x14ac:dyDescent="0.35">
      <c r="A200" s="7"/>
      <c r="B200" s="5"/>
      <c r="C200" s="6"/>
      <c r="D200" s="6"/>
      <c r="E200" s="6"/>
      <c r="F200" s="6"/>
      <c r="G200" s="6"/>
      <c r="H200" s="4"/>
    </row>
    <row r="201" spans="1:8" ht="12.75" customHeight="1" x14ac:dyDescent="0.35">
      <c r="A201" s="7"/>
      <c r="B201" s="5"/>
      <c r="C201" s="6"/>
      <c r="D201" s="6"/>
      <c r="E201" s="6"/>
      <c r="F201" s="6"/>
      <c r="G201" s="6"/>
      <c r="H201" s="4"/>
    </row>
    <row r="202" spans="1:8" ht="12.75" customHeight="1" x14ac:dyDescent="0.35">
      <c r="A202" s="7"/>
      <c r="B202" s="5"/>
      <c r="C202" s="6"/>
      <c r="D202" s="6"/>
      <c r="E202" s="6"/>
      <c r="F202" s="6"/>
      <c r="G202" s="6"/>
      <c r="H202" s="4"/>
    </row>
    <row r="203" spans="1:8" ht="12.75" customHeight="1" x14ac:dyDescent="0.35">
      <c r="A203" s="7"/>
      <c r="B203" s="5"/>
      <c r="C203" s="6"/>
      <c r="D203" s="6"/>
      <c r="E203" s="6"/>
      <c r="F203" s="6"/>
      <c r="G203" s="6"/>
      <c r="H203" s="4"/>
    </row>
    <row r="204" spans="1:8" ht="12.75" customHeight="1" x14ac:dyDescent="0.35">
      <c r="A204" s="7"/>
      <c r="B204" s="5"/>
      <c r="C204" s="6"/>
      <c r="D204" s="6"/>
      <c r="E204" s="6"/>
      <c r="F204" s="6"/>
      <c r="G204" s="6"/>
      <c r="H204" s="4"/>
    </row>
    <row r="205" spans="1:8" ht="12.75" customHeight="1" x14ac:dyDescent="0.35">
      <c r="A205" s="7"/>
      <c r="B205" s="5"/>
      <c r="C205" s="6"/>
      <c r="D205" s="6"/>
      <c r="E205" s="6"/>
      <c r="F205" s="6"/>
      <c r="G205" s="6"/>
      <c r="H205" s="4"/>
    </row>
    <row r="206" spans="1:8" ht="12.75" customHeight="1" x14ac:dyDescent="0.35">
      <c r="A206" s="7"/>
      <c r="B206" s="5"/>
      <c r="C206" s="6"/>
      <c r="D206" s="6"/>
      <c r="E206" s="6"/>
      <c r="F206" s="6"/>
      <c r="G206" s="6"/>
      <c r="H206" s="4"/>
    </row>
    <row r="207" spans="1:8" ht="12.75" customHeight="1" x14ac:dyDescent="0.35">
      <c r="A207" s="7"/>
      <c r="B207" s="5"/>
      <c r="C207" s="6"/>
      <c r="D207" s="6"/>
      <c r="E207" s="6"/>
      <c r="F207" s="6"/>
      <c r="G207" s="6"/>
      <c r="H207" s="4"/>
    </row>
    <row r="208" spans="1:8" ht="12.75" customHeight="1" x14ac:dyDescent="0.35">
      <c r="A208" s="7"/>
      <c r="B208" s="5"/>
      <c r="C208" s="6"/>
      <c r="D208" s="6"/>
      <c r="E208" s="6"/>
      <c r="F208" s="6"/>
      <c r="G208" s="6"/>
      <c r="H208" s="4"/>
    </row>
    <row r="209" spans="1:8" ht="12.75" customHeight="1" x14ac:dyDescent="0.35">
      <c r="A209" s="7"/>
      <c r="B209" s="5"/>
      <c r="C209" s="6"/>
      <c r="D209" s="6"/>
      <c r="E209" s="6"/>
      <c r="F209" s="6"/>
      <c r="G209" s="6"/>
      <c r="H209" s="4"/>
    </row>
    <row r="210" spans="1:8" ht="12.75" customHeight="1" x14ac:dyDescent="0.35">
      <c r="A210" s="7"/>
      <c r="B210" s="5"/>
      <c r="C210" s="6"/>
      <c r="D210" s="6"/>
      <c r="E210" s="6"/>
      <c r="F210" s="6"/>
      <c r="G210" s="6"/>
      <c r="H210" s="4"/>
    </row>
    <row r="211" spans="1:8" ht="12.75" customHeight="1" x14ac:dyDescent="0.35">
      <c r="A211" s="7"/>
      <c r="B211" s="5"/>
      <c r="C211" s="6"/>
      <c r="D211" s="6"/>
      <c r="E211" s="6"/>
      <c r="F211" s="6"/>
      <c r="G211" s="6"/>
      <c r="H211" s="4"/>
    </row>
    <row r="212" spans="1:8" ht="12.75" customHeight="1" x14ac:dyDescent="0.35">
      <c r="A212" s="7"/>
      <c r="B212" s="5"/>
      <c r="C212" s="6"/>
      <c r="D212" s="6"/>
      <c r="E212" s="6"/>
      <c r="F212" s="6"/>
      <c r="G212" s="6"/>
      <c r="H212" s="4"/>
    </row>
    <row r="213" spans="1:8" ht="12.75" customHeight="1" x14ac:dyDescent="0.35">
      <c r="A213" s="7"/>
      <c r="B213" s="5"/>
      <c r="C213" s="6"/>
      <c r="D213" s="6"/>
      <c r="E213" s="6"/>
      <c r="F213" s="6"/>
      <c r="G213" s="6"/>
      <c r="H213" s="4"/>
    </row>
    <row r="214" spans="1:8" ht="12.75" customHeight="1" x14ac:dyDescent="0.35">
      <c r="A214" s="7"/>
      <c r="B214" s="5"/>
      <c r="C214" s="6"/>
      <c r="D214" s="6"/>
      <c r="E214" s="6"/>
      <c r="F214" s="6"/>
      <c r="G214" s="6"/>
      <c r="H214" s="4"/>
    </row>
    <row r="215" spans="1:8" ht="12.75" customHeight="1" x14ac:dyDescent="0.35">
      <c r="A215" s="7"/>
      <c r="B215" s="5"/>
      <c r="C215" s="6"/>
      <c r="D215" s="6"/>
      <c r="E215" s="6"/>
      <c r="F215" s="6"/>
      <c r="G215" s="6"/>
      <c r="H215" s="4"/>
    </row>
    <row r="216" spans="1:8" ht="12.75" customHeight="1" x14ac:dyDescent="0.35">
      <c r="A216" s="7"/>
      <c r="B216" s="5"/>
      <c r="C216" s="6"/>
      <c r="D216" s="6"/>
      <c r="E216" s="6"/>
      <c r="F216" s="6"/>
      <c r="G216" s="6"/>
      <c r="H216" s="4"/>
    </row>
    <row r="217" spans="1:8" ht="12.75" customHeight="1" x14ac:dyDescent="0.35">
      <c r="A217" s="7"/>
      <c r="B217" s="5"/>
      <c r="C217" s="6"/>
      <c r="D217" s="6"/>
      <c r="E217" s="6"/>
      <c r="F217" s="6"/>
      <c r="G217" s="6"/>
      <c r="H217" s="4"/>
    </row>
    <row r="218" spans="1:8" ht="12.75" customHeight="1" x14ac:dyDescent="0.35">
      <c r="A218" s="7"/>
      <c r="B218" s="5"/>
      <c r="C218" s="6"/>
      <c r="D218" s="6"/>
      <c r="E218" s="6"/>
      <c r="F218" s="6"/>
      <c r="G218" s="6"/>
      <c r="H218" s="4"/>
    </row>
    <row r="219" spans="1:8" ht="12.75" customHeight="1" x14ac:dyDescent="0.35">
      <c r="A219" s="7"/>
      <c r="B219" s="5"/>
      <c r="C219" s="6"/>
      <c r="D219" s="6"/>
      <c r="E219" s="6"/>
      <c r="F219" s="6"/>
      <c r="G219" s="6"/>
      <c r="H219" s="4"/>
    </row>
    <row r="220" spans="1:8" ht="12.75" customHeight="1" x14ac:dyDescent="0.35">
      <c r="A220" s="7"/>
      <c r="B220" s="5"/>
      <c r="C220" s="6"/>
      <c r="D220" s="6"/>
      <c r="E220" s="6"/>
      <c r="F220" s="6"/>
      <c r="G220" s="6"/>
      <c r="H220" s="4"/>
    </row>
    <row r="221" spans="1:8" ht="12.75" customHeight="1" x14ac:dyDescent="0.35">
      <c r="A221" s="7"/>
      <c r="B221" s="5"/>
      <c r="C221" s="6"/>
      <c r="D221" s="6"/>
      <c r="E221" s="6"/>
      <c r="F221" s="6"/>
      <c r="G221" s="6"/>
      <c r="H221" s="4"/>
    </row>
    <row r="222" spans="1:8" ht="12.75" customHeight="1" x14ac:dyDescent="0.35">
      <c r="A222" s="7"/>
      <c r="B222" s="5"/>
      <c r="C222" s="6"/>
      <c r="D222" s="6"/>
      <c r="E222" s="6"/>
      <c r="F222" s="6"/>
      <c r="G222" s="6"/>
      <c r="H222" s="4"/>
    </row>
    <row r="223" spans="1:8" ht="12.75" customHeight="1" x14ac:dyDescent="0.35">
      <c r="A223" s="7"/>
      <c r="B223" s="5"/>
      <c r="C223" s="6"/>
      <c r="D223" s="6"/>
      <c r="E223" s="6"/>
      <c r="F223" s="6"/>
      <c r="G223" s="6"/>
      <c r="H223" s="4"/>
    </row>
    <row r="224" spans="1:8" ht="12.75" customHeight="1" x14ac:dyDescent="0.35">
      <c r="A224" s="7"/>
      <c r="B224" s="5"/>
      <c r="C224" s="6"/>
      <c r="D224" s="6"/>
      <c r="E224" s="6"/>
      <c r="F224" s="6"/>
      <c r="G224" s="6"/>
      <c r="H224" s="4"/>
    </row>
    <row r="225" spans="1:8" ht="12.75" customHeight="1" x14ac:dyDescent="0.35">
      <c r="A225" s="7"/>
      <c r="B225" s="5"/>
      <c r="C225" s="6"/>
      <c r="D225" s="6"/>
      <c r="E225" s="6"/>
      <c r="F225" s="6"/>
      <c r="G225" s="6"/>
      <c r="H225" s="4"/>
    </row>
    <row r="226" spans="1:8" ht="12.75" customHeight="1" x14ac:dyDescent="0.35">
      <c r="A226" s="7"/>
      <c r="B226" s="5"/>
      <c r="C226" s="6"/>
      <c r="D226" s="6"/>
      <c r="E226" s="6"/>
      <c r="F226" s="6"/>
      <c r="G226" s="6"/>
      <c r="H226" s="4"/>
    </row>
    <row r="227" spans="1:8" ht="12.75" customHeight="1" x14ac:dyDescent="0.35">
      <c r="A227" s="7"/>
      <c r="B227" s="5"/>
      <c r="C227" s="6"/>
      <c r="D227" s="6"/>
      <c r="E227" s="6"/>
      <c r="F227" s="6"/>
      <c r="G227" s="6"/>
      <c r="H227" s="4"/>
    </row>
    <row r="228" spans="1:8" ht="12.75" customHeight="1" x14ac:dyDescent="0.35">
      <c r="A228" s="7"/>
      <c r="B228" s="5"/>
      <c r="C228" s="6"/>
      <c r="D228" s="6"/>
      <c r="E228" s="6"/>
      <c r="F228" s="6"/>
      <c r="G228" s="6"/>
      <c r="H228" s="4"/>
    </row>
    <row r="229" spans="1:8" ht="12.75" customHeight="1" x14ac:dyDescent="0.35">
      <c r="A229" s="7"/>
      <c r="B229" s="5"/>
      <c r="C229" s="6"/>
      <c r="D229" s="6"/>
      <c r="E229" s="6"/>
      <c r="F229" s="6"/>
      <c r="G229" s="6"/>
      <c r="H229" s="4"/>
    </row>
    <row r="230" spans="1:8" ht="12.75" customHeight="1" x14ac:dyDescent="0.35">
      <c r="A230" s="7"/>
      <c r="B230" s="5"/>
      <c r="C230" s="6"/>
      <c r="D230" s="6"/>
      <c r="E230" s="6"/>
      <c r="F230" s="6"/>
      <c r="G230" s="6"/>
      <c r="H230" s="4"/>
    </row>
    <row r="231" spans="1:8" ht="12.75" customHeight="1" x14ac:dyDescent="0.35">
      <c r="A231" s="7"/>
      <c r="B231" s="5"/>
      <c r="C231" s="6"/>
      <c r="D231" s="6"/>
      <c r="E231" s="6"/>
      <c r="F231" s="6"/>
      <c r="G231" s="6"/>
      <c r="H231" s="4"/>
    </row>
    <row r="232" spans="1:8" ht="12.75" customHeight="1" x14ac:dyDescent="0.35">
      <c r="A232" s="7"/>
      <c r="B232" s="5"/>
      <c r="C232" s="6"/>
      <c r="D232" s="6"/>
      <c r="E232" s="6"/>
      <c r="F232" s="6"/>
      <c r="G232" s="6"/>
      <c r="H232" s="4"/>
    </row>
    <row r="233" spans="1:8" ht="12.75" customHeight="1" x14ac:dyDescent="0.35">
      <c r="A233" s="7"/>
      <c r="B233" s="5"/>
      <c r="C233" s="6"/>
      <c r="D233" s="6"/>
      <c r="E233" s="6"/>
      <c r="F233" s="6"/>
      <c r="G233" s="6"/>
      <c r="H233" s="4"/>
    </row>
    <row r="234" spans="1:8" ht="12.75" customHeight="1" x14ac:dyDescent="0.35">
      <c r="A234" s="7"/>
      <c r="B234" s="5"/>
      <c r="C234" s="6"/>
      <c r="D234" s="6"/>
      <c r="E234" s="6"/>
      <c r="F234" s="6"/>
      <c r="G234" s="6"/>
      <c r="H234" s="4"/>
    </row>
    <row r="235" spans="1:8" ht="12.75" customHeight="1" x14ac:dyDescent="0.35">
      <c r="A235" s="7"/>
      <c r="B235" s="5"/>
      <c r="C235" s="6"/>
      <c r="D235" s="6"/>
      <c r="E235" s="6"/>
      <c r="F235" s="6"/>
      <c r="G235" s="6"/>
      <c r="H235" s="4"/>
    </row>
    <row r="236" spans="1:8" ht="12.75" customHeight="1" x14ac:dyDescent="0.35">
      <c r="A236" s="7"/>
      <c r="B236" s="5"/>
      <c r="C236" s="6"/>
      <c r="D236" s="6"/>
      <c r="E236" s="6"/>
      <c r="F236" s="6"/>
      <c r="G236" s="6"/>
      <c r="H236" s="4"/>
    </row>
    <row r="237" spans="1:8" ht="12.75" customHeight="1" x14ac:dyDescent="0.35">
      <c r="A237" s="7"/>
      <c r="B237" s="5"/>
      <c r="C237" s="6"/>
      <c r="D237" s="6"/>
      <c r="E237" s="6"/>
      <c r="F237" s="6"/>
      <c r="G237" s="6"/>
      <c r="H237" s="4"/>
    </row>
    <row r="238" spans="1:8" ht="12.75" customHeight="1" x14ac:dyDescent="0.35">
      <c r="A238" s="7"/>
      <c r="B238" s="5"/>
      <c r="C238" s="6"/>
      <c r="D238" s="6"/>
      <c r="E238" s="6"/>
      <c r="F238" s="6"/>
      <c r="G238" s="6"/>
      <c r="H238" s="4"/>
    </row>
    <row r="239" spans="1:8" ht="12.75" customHeight="1" x14ac:dyDescent="0.35">
      <c r="A239" s="7"/>
      <c r="B239" s="5"/>
      <c r="C239" s="6"/>
      <c r="D239" s="6"/>
      <c r="E239" s="6"/>
      <c r="F239" s="6"/>
      <c r="G239" s="6"/>
      <c r="H239" s="4"/>
    </row>
    <row r="240" spans="1:8" ht="12.75" customHeight="1" x14ac:dyDescent="0.35">
      <c r="A240" s="7"/>
      <c r="B240" s="5"/>
      <c r="C240" s="6"/>
      <c r="D240" s="6"/>
      <c r="E240" s="6"/>
      <c r="F240" s="6"/>
      <c r="G240" s="6"/>
      <c r="H240" s="4"/>
    </row>
    <row r="241" spans="1:8" ht="12.75" customHeight="1" x14ac:dyDescent="0.35">
      <c r="A241" s="7"/>
      <c r="B241" s="5"/>
      <c r="C241" s="6"/>
      <c r="D241" s="6"/>
      <c r="E241" s="6"/>
      <c r="F241" s="6"/>
      <c r="G241" s="6"/>
      <c r="H241" s="4"/>
    </row>
    <row r="242" spans="1:8" ht="12.75" customHeight="1" x14ac:dyDescent="0.35">
      <c r="A242" s="7"/>
      <c r="B242" s="5"/>
      <c r="C242" s="6"/>
      <c r="D242" s="6"/>
      <c r="E242" s="6"/>
      <c r="F242" s="6"/>
      <c r="G242" s="6"/>
      <c r="H242" s="4"/>
    </row>
    <row r="243" spans="1:8" ht="12.75" customHeight="1" x14ac:dyDescent="0.35">
      <c r="A243" s="7"/>
      <c r="B243" s="5"/>
      <c r="C243" s="6"/>
      <c r="D243" s="6"/>
      <c r="E243" s="6"/>
      <c r="F243" s="6"/>
      <c r="G243" s="6"/>
      <c r="H243" s="4"/>
    </row>
    <row r="244" spans="1:8" ht="12.75" customHeight="1" x14ac:dyDescent="0.35">
      <c r="A244" s="7"/>
      <c r="B244" s="5"/>
      <c r="C244" s="6"/>
      <c r="D244" s="6"/>
      <c r="E244" s="6"/>
      <c r="F244" s="6"/>
      <c r="G244" s="6"/>
      <c r="H244" s="4"/>
    </row>
    <row r="245" spans="1:8" ht="12.75" customHeight="1" x14ac:dyDescent="0.35">
      <c r="A245" s="7"/>
      <c r="B245" s="5"/>
      <c r="C245" s="6"/>
      <c r="D245" s="6"/>
      <c r="E245" s="6"/>
      <c r="F245" s="6"/>
      <c r="G245" s="6"/>
      <c r="H245" s="4"/>
    </row>
    <row r="246" spans="1:8" ht="12.75" customHeight="1" x14ac:dyDescent="0.35">
      <c r="A246" s="7"/>
      <c r="B246" s="5"/>
      <c r="C246" s="6"/>
      <c r="D246" s="6"/>
      <c r="E246" s="6"/>
      <c r="F246" s="6"/>
      <c r="G246" s="6"/>
      <c r="H246" s="4"/>
    </row>
    <row r="247" spans="1:8" ht="12.75" customHeight="1" x14ac:dyDescent="0.35">
      <c r="A247" s="7"/>
      <c r="B247" s="5"/>
      <c r="C247" s="6"/>
      <c r="D247" s="6"/>
      <c r="E247" s="6"/>
      <c r="F247" s="6"/>
      <c r="G247" s="6"/>
      <c r="H247" s="4"/>
    </row>
    <row r="248" spans="1:8" ht="12.75" customHeight="1" x14ac:dyDescent="0.35">
      <c r="A248" s="7"/>
      <c r="B248" s="5"/>
      <c r="C248" s="6"/>
      <c r="D248" s="6"/>
      <c r="E248" s="6"/>
      <c r="F248" s="6"/>
      <c r="G248" s="6"/>
      <c r="H248" s="4"/>
    </row>
    <row r="249" spans="1:8" ht="12.75" customHeight="1" x14ac:dyDescent="0.35">
      <c r="A249" s="7"/>
      <c r="B249" s="5"/>
      <c r="C249" s="6"/>
      <c r="D249" s="6"/>
      <c r="E249" s="6"/>
      <c r="F249" s="6"/>
      <c r="G249" s="6"/>
      <c r="H249" s="4"/>
    </row>
    <row r="250" spans="1:8" ht="12.75" customHeight="1" x14ac:dyDescent="0.35">
      <c r="A250" s="7"/>
      <c r="B250" s="5"/>
      <c r="C250" s="6"/>
      <c r="D250" s="6"/>
      <c r="E250" s="6"/>
      <c r="F250" s="6"/>
      <c r="G250" s="6"/>
      <c r="H250" s="4"/>
    </row>
    <row r="251" spans="1:8" ht="12.75" customHeight="1" x14ac:dyDescent="0.35">
      <c r="A251" s="7"/>
      <c r="B251" s="5"/>
      <c r="C251" s="6"/>
      <c r="D251" s="6"/>
      <c r="E251" s="6"/>
      <c r="F251" s="6"/>
      <c r="G251" s="6"/>
      <c r="H251" s="4"/>
    </row>
    <row r="252" spans="1:8" ht="12.75" customHeight="1" x14ac:dyDescent="0.35">
      <c r="A252" s="7"/>
      <c r="B252" s="5"/>
      <c r="C252" s="6"/>
      <c r="D252" s="6"/>
      <c r="E252" s="6"/>
      <c r="F252" s="6"/>
      <c r="G252" s="6"/>
      <c r="H252" s="4"/>
    </row>
    <row r="253" spans="1:8" ht="12.75" customHeight="1" x14ac:dyDescent="0.35">
      <c r="A253" s="7"/>
      <c r="B253" s="5"/>
      <c r="C253" s="6"/>
      <c r="D253" s="6"/>
      <c r="E253" s="6"/>
      <c r="F253" s="6"/>
      <c r="G253" s="6"/>
      <c r="H253" s="4"/>
    </row>
    <row r="254" spans="1:8" ht="12.75" customHeight="1" x14ac:dyDescent="0.35">
      <c r="A254" s="7"/>
      <c r="B254" s="5"/>
      <c r="C254" s="6"/>
      <c r="D254" s="6"/>
      <c r="E254" s="6"/>
      <c r="F254" s="6"/>
      <c r="G254" s="6"/>
      <c r="H254" s="4"/>
    </row>
    <row r="255" spans="1:8" ht="12.75" customHeight="1" x14ac:dyDescent="0.35">
      <c r="A255" s="7"/>
      <c r="B255" s="5"/>
      <c r="C255" s="6"/>
      <c r="D255" s="6"/>
      <c r="E255" s="6"/>
      <c r="F255" s="6"/>
      <c r="G255" s="6"/>
      <c r="H255" s="4"/>
    </row>
    <row r="256" spans="1:8" ht="12.75" customHeight="1" x14ac:dyDescent="0.35">
      <c r="A256" s="7"/>
      <c r="B256" s="5"/>
      <c r="C256" s="6"/>
      <c r="D256" s="6"/>
      <c r="E256" s="6"/>
      <c r="F256" s="6"/>
      <c r="G256" s="6"/>
      <c r="H256" s="4"/>
    </row>
    <row r="257" spans="1:8" ht="12.75" customHeight="1" x14ac:dyDescent="0.35">
      <c r="A257" s="7"/>
      <c r="B257" s="5"/>
      <c r="C257" s="6"/>
      <c r="D257" s="6"/>
      <c r="E257" s="6"/>
      <c r="F257" s="6"/>
      <c r="G257" s="6"/>
      <c r="H257" s="4"/>
    </row>
    <row r="258" spans="1:8" ht="12.75" customHeight="1" x14ac:dyDescent="0.35">
      <c r="A258" s="7"/>
      <c r="B258" s="5"/>
      <c r="C258" s="6"/>
      <c r="D258" s="6"/>
      <c r="E258" s="6"/>
      <c r="F258" s="6"/>
      <c r="G258" s="6"/>
      <c r="H258" s="4"/>
    </row>
    <row r="259" spans="1:8" ht="12.75" customHeight="1" x14ac:dyDescent="0.35">
      <c r="A259" s="7"/>
      <c r="B259" s="5"/>
      <c r="C259" s="6"/>
      <c r="D259" s="6"/>
      <c r="E259" s="6"/>
      <c r="F259" s="6"/>
      <c r="G259" s="6"/>
      <c r="H259" s="4"/>
    </row>
    <row r="260" spans="1:8" ht="12.75" customHeight="1" x14ac:dyDescent="0.35">
      <c r="A260" s="7"/>
      <c r="B260" s="5"/>
      <c r="C260" s="6"/>
      <c r="D260" s="6"/>
      <c r="E260" s="6"/>
      <c r="F260" s="6"/>
      <c r="G260" s="6"/>
    </row>
    <row r="261" spans="1:8" ht="12.75" customHeight="1" x14ac:dyDescent="0.35">
      <c r="A261" s="7"/>
      <c r="B261" s="5"/>
      <c r="C261" s="6"/>
      <c r="D261" s="6"/>
      <c r="E261" s="6"/>
      <c r="F261" s="6"/>
      <c r="G261" s="6"/>
    </row>
    <row r="262" spans="1:8" ht="12.75" customHeight="1" x14ac:dyDescent="0.35">
      <c r="A262" s="7"/>
      <c r="B262" s="5"/>
      <c r="C262" s="6"/>
      <c r="D262" s="6"/>
      <c r="E262" s="6"/>
      <c r="F262" s="6"/>
      <c r="G262" s="6"/>
    </row>
    <row r="263" spans="1:8" ht="12.75" customHeight="1" x14ac:dyDescent="0.35">
      <c r="A263" s="7"/>
      <c r="B263" s="5"/>
      <c r="C263" s="6"/>
      <c r="D263" s="6"/>
      <c r="E263" s="6"/>
      <c r="F263" s="6"/>
      <c r="G263" s="6"/>
    </row>
    <row r="264" spans="1:8" ht="38.25" customHeight="1" x14ac:dyDescent="0.35">
      <c r="A264" s="6"/>
      <c r="B264" s="6"/>
      <c r="C264" s="6"/>
      <c r="D264" s="6"/>
      <c r="E264" s="6"/>
      <c r="F264" s="6"/>
      <c r="G264" s="6"/>
      <c r="H264" s="4"/>
    </row>
    <row r="265" spans="1:8" ht="12.75" customHeight="1" x14ac:dyDescent="0.35">
      <c r="A265" s="6"/>
      <c r="B265" s="6"/>
      <c r="C265" s="6"/>
      <c r="D265" s="6"/>
      <c r="E265" s="6"/>
      <c r="F265" s="6"/>
      <c r="G265" s="6"/>
      <c r="H265" s="4"/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BC31D-3DBB-420E-96C5-AD614D4DD453}">
  <dimension ref="A1:K256"/>
  <sheetViews>
    <sheetView zoomScale="66" zoomScaleNormal="40" workbookViewId="0">
      <selection activeCell="D133" sqref="D133"/>
    </sheetView>
  </sheetViews>
  <sheetFormatPr baseColWidth="10" defaultColWidth="9" defaultRowHeight="12.75" x14ac:dyDescent="0.35"/>
  <cols>
    <col min="1" max="1" width="14.53125" style="8" customWidth="1"/>
    <col min="2" max="2" width="11.53125" style="8" customWidth="1"/>
    <col min="3" max="3" width="12.796875" style="8" customWidth="1"/>
    <col min="4" max="4" width="15.796875" style="8" customWidth="1"/>
    <col min="5" max="5" width="10.53125" style="8" customWidth="1"/>
    <col min="6" max="6" width="7.53125" style="8" customWidth="1"/>
    <col min="7" max="7" width="8" style="8" customWidth="1"/>
    <col min="8" max="8" width="6.53125" style="8" customWidth="1"/>
    <col min="9" max="9" width="9.53125" style="8" customWidth="1"/>
    <col min="10" max="10" width="10.796875" style="8" customWidth="1"/>
    <col min="11" max="11" width="21.53125" style="8" customWidth="1"/>
    <col min="12" max="16384" width="9" style="27"/>
  </cols>
  <sheetData>
    <row r="1" spans="1:11" ht="26.25" x14ac:dyDescent="0.35">
      <c r="A1" s="9" t="s">
        <v>5</v>
      </c>
      <c r="B1" s="2" t="s">
        <v>0</v>
      </c>
      <c r="C1" s="2" t="s">
        <v>1681</v>
      </c>
      <c r="D1" s="2" t="s">
        <v>1680</v>
      </c>
      <c r="E1" s="2" t="s">
        <v>493</v>
      </c>
      <c r="F1" s="2" t="s">
        <v>124</v>
      </c>
      <c r="G1" s="2" t="s">
        <v>340</v>
      </c>
      <c r="H1" s="2" t="s">
        <v>352</v>
      </c>
      <c r="I1" s="3" t="s">
        <v>123</v>
      </c>
      <c r="J1" s="2" t="s">
        <v>346</v>
      </c>
      <c r="K1" s="2" t="s">
        <v>1</v>
      </c>
    </row>
    <row r="2" spans="1:11" x14ac:dyDescent="0.35">
      <c r="A2" s="7" t="s">
        <v>217</v>
      </c>
      <c r="B2" s="5">
        <v>45149</v>
      </c>
      <c r="C2" s="96" t="s">
        <v>405</v>
      </c>
      <c r="D2" s="31" t="s">
        <v>1679</v>
      </c>
      <c r="E2" s="96" t="s">
        <v>632</v>
      </c>
      <c r="F2" s="6" t="s">
        <v>327</v>
      </c>
      <c r="G2" s="6" t="s">
        <v>339</v>
      </c>
      <c r="H2" s="6" t="s">
        <v>328</v>
      </c>
      <c r="I2" s="6" t="s">
        <v>347</v>
      </c>
      <c r="J2" s="6" t="s">
        <v>336</v>
      </c>
      <c r="K2" s="6" t="s">
        <v>348</v>
      </c>
    </row>
    <row r="3" spans="1:11" x14ac:dyDescent="0.35">
      <c r="A3" s="7" t="s">
        <v>218</v>
      </c>
      <c r="B3" s="5">
        <v>45149</v>
      </c>
      <c r="C3" s="96" t="s">
        <v>405</v>
      </c>
      <c r="D3" s="31" t="s">
        <v>1679</v>
      </c>
      <c r="E3" s="96" t="s">
        <v>632</v>
      </c>
      <c r="F3" s="6" t="s">
        <v>327</v>
      </c>
      <c r="G3" s="6" t="s">
        <v>339</v>
      </c>
      <c r="H3" s="6" t="s">
        <v>328</v>
      </c>
      <c r="I3" s="6" t="s">
        <v>347</v>
      </c>
      <c r="J3" s="4"/>
      <c r="K3" s="4"/>
    </row>
    <row r="4" spans="1:11" x14ac:dyDescent="0.35">
      <c r="A4" s="7" t="s">
        <v>219</v>
      </c>
      <c r="B4" s="5">
        <v>45149</v>
      </c>
      <c r="C4" s="96" t="s">
        <v>405</v>
      </c>
      <c r="D4" s="31" t="s">
        <v>1679</v>
      </c>
      <c r="E4" s="96" t="s">
        <v>632</v>
      </c>
      <c r="F4" s="6" t="s">
        <v>327</v>
      </c>
      <c r="G4" s="6" t="s">
        <v>339</v>
      </c>
      <c r="H4" s="6" t="s">
        <v>343</v>
      </c>
      <c r="I4" s="6" t="s">
        <v>347</v>
      </c>
      <c r="J4" s="4"/>
      <c r="K4" s="4"/>
    </row>
    <row r="5" spans="1:11" x14ac:dyDescent="0.35">
      <c r="A5" s="7" t="s">
        <v>220</v>
      </c>
      <c r="B5" s="5">
        <v>45149</v>
      </c>
      <c r="C5" s="96" t="s">
        <v>405</v>
      </c>
      <c r="D5" s="31" t="s">
        <v>1679</v>
      </c>
      <c r="E5" s="96" t="s">
        <v>632</v>
      </c>
      <c r="F5" s="6" t="s">
        <v>327</v>
      </c>
      <c r="G5" s="6" t="s">
        <v>339</v>
      </c>
      <c r="H5" s="6" t="s">
        <v>343</v>
      </c>
      <c r="I5" s="6" t="s">
        <v>347</v>
      </c>
      <c r="J5" s="4"/>
      <c r="K5" s="4"/>
    </row>
    <row r="6" spans="1:11" x14ac:dyDescent="0.35">
      <c r="A6" s="7" t="s">
        <v>221</v>
      </c>
      <c r="B6" s="5">
        <v>45149</v>
      </c>
      <c r="C6" s="96" t="s">
        <v>405</v>
      </c>
      <c r="D6" s="31" t="s">
        <v>1678</v>
      </c>
      <c r="E6" s="96" t="s">
        <v>632</v>
      </c>
      <c r="F6" s="6" t="s">
        <v>337</v>
      </c>
      <c r="G6" s="6" t="s">
        <v>341</v>
      </c>
      <c r="H6" s="6" t="s">
        <v>328</v>
      </c>
      <c r="I6" s="6" t="s">
        <v>351</v>
      </c>
      <c r="J6" s="4" t="s">
        <v>344</v>
      </c>
      <c r="K6" s="4"/>
    </row>
    <row r="7" spans="1:11" x14ac:dyDescent="0.35">
      <c r="A7" s="7" t="s">
        <v>222</v>
      </c>
      <c r="B7" s="5">
        <v>45149</v>
      </c>
      <c r="C7" s="96" t="s">
        <v>405</v>
      </c>
      <c r="D7" s="31" t="s">
        <v>1678</v>
      </c>
      <c r="E7" s="96" t="s">
        <v>632</v>
      </c>
      <c r="F7" s="6" t="s">
        <v>337</v>
      </c>
      <c r="G7" s="6" t="s">
        <v>341</v>
      </c>
      <c r="H7" s="6" t="s">
        <v>328</v>
      </c>
      <c r="I7" s="6" t="s">
        <v>351</v>
      </c>
      <c r="J7" s="4"/>
      <c r="K7" s="4"/>
    </row>
    <row r="8" spans="1:11" x14ac:dyDescent="0.35">
      <c r="A8" s="7" t="s">
        <v>223</v>
      </c>
      <c r="B8" s="5">
        <v>45149</v>
      </c>
      <c r="C8" s="96" t="s">
        <v>405</v>
      </c>
      <c r="D8" s="31" t="s">
        <v>1678</v>
      </c>
      <c r="E8" s="96" t="s">
        <v>632</v>
      </c>
      <c r="F8" s="6" t="s">
        <v>337</v>
      </c>
      <c r="G8" s="6" t="s">
        <v>341</v>
      </c>
      <c r="H8" s="6" t="s">
        <v>343</v>
      </c>
      <c r="I8" s="6" t="s">
        <v>351</v>
      </c>
      <c r="J8" s="4"/>
      <c r="K8" s="4"/>
    </row>
    <row r="9" spans="1:11" x14ac:dyDescent="0.35">
      <c r="A9" s="7" t="s">
        <v>224</v>
      </c>
      <c r="B9" s="5">
        <v>45149</v>
      </c>
      <c r="C9" s="96" t="s">
        <v>405</v>
      </c>
      <c r="D9" s="31" t="s">
        <v>1678</v>
      </c>
      <c r="E9" s="96" t="s">
        <v>632</v>
      </c>
      <c r="F9" s="6" t="s">
        <v>337</v>
      </c>
      <c r="G9" s="6" t="s">
        <v>341</v>
      </c>
      <c r="H9" s="6" t="s">
        <v>343</v>
      </c>
      <c r="I9" s="6" t="s">
        <v>351</v>
      </c>
      <c r="J9" s="4"/>
      <c r="K9" s="4"/>
    </row>
    <row r="10" spans="1:11" x14ac:dyDescent="0.35">
      <c r="A10" s="7" t="s">
        <v>225</v>
      </c>
      <c r="B10" s="5">
        <v>45149</v>
      </c>
      <c r="C10" s="96" t="s">
        <v>405</v>
      </c>
      <c r="D10" s="31" t="s">
        <v>1677</v>
      </c>
      <c r="E10" s="96" t="s">
        <v>632</v>
      </c>
      <c r="F10" s="6" t="s">
        <v>338</v>
      </c>
      <c r="G10" s="6" t="s">
        <v>329</v>
      </c>
      <c r="H10" s="6" t="s">
        <v>328</v>
      </c>
      <c r="I10" s="4">
        <v>250</v>
      </c>
      <c r="J10" s="4" t="s">
        <v>349</v>
      </c>
      <c r="K10" s="4"/>
    </row>
    <row r="11" spans="1:11" x14ac:dyDescent="0.35">
      <c r="A11" s="7" t="s">
        <v>226</v>
      </c>
      <c r="B11" s="5">
        <v>45149</v>
      </c>
      <c r="C11" s="96" t="s">
        <v>405</v>
      </c>
      <c r="D11" s="31" t="s">
        <v>1677</v>
      </c>
      <c r="E11" s="96" t="s">
        <v>632</v>
      </c>
      <c r="F11" s="6" t="s">
        <v>338</v>
      </c>
      <c r="G11" s="6" t="s">
        <v>329</v>
      </c>
      <c r="H11" s="6" t="s">
        <v>328</v>
      </c>
      <c r="I11" s="4">
        <v>250</v>
      </c>
      <c r="J11" s="4"/>
      <c r="K11" s="4"/>
    </row>
    <row r="12" spans="1:11" x14ac:dyDescent="0.35">
      <c r="A12" s="7" t="s">
        <v>227</v>
      </c>
      <c r="B12" s="5">
        <v>45149</v>
      </c>
      <c r="C12" s="96" t="s">
        <v>405</v>
      </c>
      <c r="D12" s="31" t="s">
        <v>1677</v>
      </c>
      <c r="E12" s="96" t="s">
        <v>632</v>
      </c>
      <c r="F12" s="6" t="s">
        <v>338</v>
      </c>
      <c r="G12" s="6" t="s">
        <v>329</v>
      </c>
      <c r="H12" s="6" t="s">
        <v>343</v>
      </c>
      <c r="I12" s="4">
        <v>250</v>
      </c>
      <c r="J12" s="4"/>
      <c r="K12" s="4"/>
    </row>
    <row r="13" spans="1:11" x14ac:dyDescent="0.35">
      <c r="A13" s="7" t="s">
        <v>228</v>
      </c>
      <c r="B13" s="5">
        <v>45149</v>
      </c>
      <c r="C13" s="96" t="s">
        <v>405</v>
      </c>
      <c r="D13" s="31" t="s">
        <v>1677</v>
      </c>
      <c r="E13" s="96" t="s">
        <v>632</v>
      </c>
      <c r="F13" s="6" t="s">
        <v>338</v>
      </c>
      <c r="G13" s="6" t="s">
        <v>329</v>
      </c>
      <c r="H13" s="6" t="s">
        <v>343</v>
      </c>
      <c r="I13" s="4">
        <v>250</v>
      </c>
      <c r="J13" s="4"/>
      <c r="K13" s="4"/>
    </row>
    <row r="14" spans="1:11" x14ac:dyDescent="0.35">
      <c r="A14" s="7" t="s">
        <v>229</v>
      </c>
      <c r="B14" s="5">
        <v>45149</v>
      </c>
      <c r="C14" s="96" t="s">
        <v>405</v>
      </c>
      <c r="D14" s="31" t="s">
        <v>1676</v>
      </c>
      <c r="E14" s="96" t="s">
        <v>632</v>
      </c>
      <c r="F14" s="6" t="s">
        <v>406</v>
      </c>
      <c r="G14" s="6" t="s">
        <v>342</v>
      </c>
      <c r="H14" s="6" t="s">
        <v>328</v>
      </c>
      <c r="I14" s="6" t="s">
        <v>350</v>
      </c>
      <c r="J14" s="4" t="s">
        <v>345</v>
      </c>
      <c r="K14" s="4"/>
    </row>
    <row r="15" spans="1:11" x14ac:dyDescent="0.35">
      <c r="A15" s="7" t="s">
        <v>230</v>
      </c>
      <c r="B15" s="5">
        <v>45149</v>
      </c>
      <c r="C15" s="96" t="s">
        <v>405</v>
      </c>
      <c r="D15" s="31" t="s">
        <v>1676</v>
      </c>
      <c r="E15" s="96" t="s">
        <v>632</v>
      </c>
      <c r="F15" s="6" t="s">
        <v>406</v>
      </c>
      <c r="G15" s="6" t="s">
        <v>342</v>
      </c>
      <c r="H15" s="6" t="s">
        <v>328</v>
      </c>
      <c r="I15" s="6" t="s">
        <v>350</v>
      </c>
      <c r="J15" s="4"/>
      <c r="K15" s="4"/>
    </row>
    <row r="16" spans="1:11" x14ac:dyDescent="0.35">
      <c r="A16" s="7" t="s">
        <v>231</v>
      </c>
      <c r="B16" s="5">
        <v>45149</v>
      </c>
      <c r="C16" s="96" t="s">
        <v>405</v>
      </c>
      <c r="D16" s="31" t="s">
        <v>1676</v>
      </c>
      <c r="E16" s="96" t="s">
        <v>632</v>
      </c>
      <c r="F16" s="6" t="s">
        <v>406</v>
      </c>
      <c r="G16" s="6" t="s">
        <v>342</v>
      </c>
      <c r="H16" s="6" t="s">
        <v>343</v>
      </c>
      <c r="I16" s="6" t="s">
        <v>350</v>
      </c>
      <c r="J16" s="4"/>
      <c r="K16" s="4"/>
    </row>
    <row r="17" spans="1:11" x14ac:dyDescent="0.35">
      <c r="A17" s="7" t="s">
        <v>232</v>
      </c>
      <c r="B17" s="5">
        <v>45149</v>
      </c>
      <c r="C17" s="96" t="s">
        <v>405</v>
      </c>
      <c r="D17" s="31" t="s">
        <v>1676</v>
      </c>
      <c r="E17" s="96" t="s">
        <v>632</v>
      </c>
      <c r="F17" s="6" t="s">
        <v>406</v>
      </c>
      <c r="G17" s="6" t="s">
        <v>342</v>
      </c>
      <c r="H17" s="6" t="s">
        <v>343</v>
      </c>
      <c r="I17" s="6" t="s">
        <v>350</v>
      </c>
      <c r="J17" s="4"/>
      <c r="K17" s="4"/>
    </row>
    <row r="18" spans="1:11" x14ac:dyDescent="0.35">
      <c r="A18" s="7" t="s">
        <v>233</v>
      </c>
      <c r="B18" s="5">
        <v>45155</v>
      </c>
      <c r="C18" s="96" t="s">
        <v>403</v>
      </c>
      <c r="D18" s="31" t="s">
        <v>1675</v>
      </c>
      <c r="E18" s="96" t="s">
        <v>633</v>
      </c>
      <c r="F18" s="6" t="s">
        <v>327</v>
      </c>
      <c r="G18" s="6" t="s">
        <v>339</v>
      </c>
      <c r="H18" s="6" t="s">
        <v>328</v>
      </c>
      <c r="I18" s="6"/>
      <c r="J18" s="6" t="s">
        <v>336</v>
      </c>
      <c r="K18" s="4"/>
    </row>
    <row r="19" spans="1:11" x14ac:dyDescent="0.35">
      <c r="A19" s="7" t="s">
        <v>234</v>
      </c>
      <c r="B19" s="5">
        <v>45155</v>
      </c>
      <c r="C19" s="96" t="s">
        <v>403</v>
      </c>
      <c r="D19" s="31" t="s">
        <v>1675</v>
      </c>
      <c r="E19" s="96" t="s">
        <v>633</v>
      </c>
      <c r="F19" s="6" t="s">
        <v>327</v>
      </c>
      <c r="G19" s="6" t="s">
        <v>339</v>
      </c>
      <c r="H19" s="6" t="s">
        <v>328</v>
      </c>
      <c r="I19" s="6"/>
      <c r="J19" s="4"/>
      <c r="K19" s="4"/>
    </row>
    <row r="20" spans="1:11" x14ac:dyDescent="0.35">
      <c r="A20" s="7" t="s">
        <v>235</v>
      </c>
      <c r="B20" s="5">
        <v>45155</v>
      </c>
      <c r="C20" s="96" t="s">
        <v>403</v>
      </c>
      <c r="D20" s="31" t="s">
        <v>1675</v>
      </c>
      <c r="E20" s="96" t="s">
        <v>633</v>
      </c>
      <c r="F20" s="6" t="s">
        <v>327</v>
      </c>
      <c r="G20" s="6" t="s">
        <v>339</v>
      </c>
      <c r="H20" s="6" t="s">
        <v>343</v>
      </c>
      <c r="I20" s="6"/>
      <c r="J20" s="4"/>
      <c r="K20" s="4"/>
    </row>
    <row r="21" spans="1:11" x14ac:dyDescent="0.35">
      <c r="A21" s="7" t="s">
        <v>236</v>
      </c>
      <c r="B21" s="5">
        <v>45155</v>
      </c>
      <c r="C21" s="96" t="s">
        <v>403</v>
      </c>
      <c r="D21" s="31" t="s">
        <v>1675</v>
      </c>
      <c r="E21" s="96" t="s">
        <v>633</v>
      </c>
      <c r="F21" s="6" t="s">
        <v>327</v>
      </c>
      <c r="G21" s="6" t="s">
        <v>339</v>
      </c>
      <c r="H21" s="6" t="s">
        <v>343</v>
      </c>
      <c r="I21" s="6"/>
      <c r="J21" s="4"/>
      <c r="K21" s="4"/>
    </row>
    <row r="22" spans="1:11" x14ac:dyDescent="0.35">
      <c r="A22" s="7" t="s">
        <v>237</v>
      </c>
      <c r="B22" s="5">
        <v>45155</v>
      </c>
      <c r="C22" s="96" t="s">
        <v>403</v>
      </c>
      <c r="D22" s="31" t="s">
        <v>1674</v>
      </c>
      <c r="E22" s="96" t="s">
        <v>633</v>
      </c>
      <c r="F22" s="6" t="s">
        <v>337</v>
      </c>
      <c r="G22" s="6" t="s">
        <v>341</v>
      </c>
      <c r="H22" s="6" t="s">
        <v>328</v>
      </c>
      <c r="I22" s="8">
        <v>567</v>
      </c>
      <c r="J22" s="4" t="s">
        <v>344</v>
      </c>
      <c r="K22" s="4"/>
    </row>
    <row r="23" spans="1:11" x14ac:dyDescent="0.35">
      <c r="A23" s="7" t="s">
        <v>238</v>
      </c>
      <c r="B23" s="5">
        <v>45155</v>
      </c>
      <c r="C23" s="96" t="s">
        <v>403</v>
      </c>
      <c r="D23" s="31" t="s">
        <v>1674</v>
      </c>
      <c r="E23" s="96" t="s">
        <v>633</v>
      </c>
      <c r="F23" s="6" t="s">
        <v>337</v>
      </c>
      <c r="G23" s="6" t="s">
        <v>341</v>
      </c>
      <c r="H23" s="6" t="s">
        <v>328</v>
      </c>
      <c r="I23" s="8">
        <v>567</v>
      </c>
      <c r="J23" s="4"/>
      <c r="K23" s="4"/>
    </row>
    <row r="24" spans="1:11" x14ac:dyDescent="0.35">
      <c r="A24" s="7" t="s">
        <v>239</v>
      </c>
      <c r="B24" s="5">
        <v>45155</v>
      </c>
      <c r="C24" s="96" t="s">
        <v>403</v>
      </c>
      <c r="D24" s="31" t="s">
        <v>1674</v>
      </c>
      <c r="E24" s="96" t="s">
        <v>633</v>
      </c>
      <c r="F24" s="6" t="s">
        <v>337</v>
      </c>
      <c r="G24" s="6" t="s">
        <v>341</v>
      </c>
      <c r="H24" s="6" t="s">
        <v>343</v>
      </c>
      <c r="I24" s="8">
        <v>567</v>
      </c>
      <c r="J24" s="4"/>
      <c r="K24" s="4"/>
    </row>
    <row r="25" spans="1:11" x14ac:dyDescent="0.35">
      <c r="A25" s="7" t="s">
        <v>240</v>
      </c>
      <c r="B25" s="5">
        <v>45155</v>
      </c>
      <c r="C25" s="96" t="s">
        <v>403</v>
      </c>
      <c r="D25" s="31" t="s">
        <v>1673</v>
      </c>
      <c r="E25" s="96" t="s">
        <v>633</v>
      </c>
      <c r="F25" s="6" t="s">
        <v>337</v>
      </c>
      <c r="G25" s="6" t="s">
        <v>341</v>
      </c>
      <c r="H25" s="6" t="s">
        <v>343</v>
      </c>
      <c r="I25" s="8">
        <v>567</v>
      </c>
      <c r="J25" s="4"/>
      <c r="K25" s="4"/>
    </row>
    <row r="26" spans="1:11" x14ac:dyDescent="0.35">
      <c r="A26" s="7" t="s">
        <v>241</v>
      </c>
      <c r="B26" s="5">
        <v>45155</v>
      </c>
      <c r="C26" s="96" t="s">
        <v>403</v>
      </c>
      <c r="D26" s="31" t="s">
        <v>1673</v>
      </c>
      <c r="E26" s="96" t="s">
        <v>633</v>
      </c>
      <c r="F26" s="6" t="s">
        <v>338</v>
      </c>
      <c r="G26" s="6" t="s">
        <v>329</v>
      </c>
      <c r="H26" s="6" t="s">
        <v>328</v>
      </c>
      <c r="I26" s="6" t="s">
        <v>347</v>
      </c>
      <c r="J26" s="4" t="s">
        <v>345</v>
      </c>
      <c r="K26" s="4" t="s">
        <v>1103</v>
      </c>
    </row>
    <row r="27" spans="1:11" x14ac:dyDescent="0.35">
      <c r="A27" s="7" t="s">
        <v>242</v>
      </c>
      <c r="B27" s="5">
        <v>45155</v>
      </c>
      <c r="C27" s="96" t="s">
        <v>403</v>
      </c>
      <c r="D27" s="31" t="s">
        <v>1673</v>
      </c>
      <c r="E27" s="96" t="s">
        <v>633</v>
      </c>
      <c r="F27" s="6" t="s">
        <v>338</v>
      </c>
      <c r="G27" s="6" t="s">
        <v>329</v>
      </c>
      <c r="H27" s="6" t="s">
        <v>328</v>
      </c>
      <c r="I27" s="6" t="s">
        <v>347</v>
      </c>
      <c r="J27" s="4"/>
      <c r="K27" s="4"/>
    </row>
    <row r="28" spans="1:11" x14ac:dyDescent="0.35">
      <c r="A28" s="7" t="s">
        <v>243</v>
      </c>
      <c r="B28" s="5">
        <v>45155</v>
      </c>
      <c r="C28" s="96" t="s">
        <v>403</v>
      </c>
      <c r="D28" s="31" t="s">
        <v>1673</v>
      </c>
      <c r="E28" s="96" t="s">
        <v>633</v>
      </c>
      <c r="F28" s="6" t="s">
        <v>338</v>
      </c>
      <c r="G28" s="6" t="s">
        <v>329</v>
      </c>
      <c r="H28" s="6" t="s">
        <v>343</v>
      </c>
      <c r="I28" s="6" t="s">
        <v>347</v>
      </c>
      <c r="J28" s="4"/>
      <c r="K28" s="4"/>
    </row>
    <row r="29" spans="1:11" x14ac:dyDescent="0.35">
      <c r="A29" s="7" t="s">
        <v>244</v>
      </c>
      <c r="B29" s="5">
        <v>45155</v>
      </c>
      <c r="C29" s="96" t="s">
        <v>403</v>
      </c>
      <c r="D29" s="31" t="s">
        <v>1673</v>
      </c>
      <c r="E29" s="96" t="s">
        <v>633</v>
      </c>
      <c r="F29" s="6" t="s">
        <v>338</v>
      </c>
      <c r="G29" s="6" t="s">
        <v>329</v>
      </c>
      <c r="H29" s="6" t="s">
        <v>343</v>
      </c>
      <c r="I29" s="6" t="s">
        <v>347</v>
      </c>
      <c r="J29" s="4"/>
      <c r="K29" s="4"/>
    </row>
    <row r="30" spans="1:11" x14ac:dyDescent="0.35">
      <c r="A30" s="7" t="s">
        <v>245</v>
      </c>
      <c r="B30" s="5">
        <v>45155</v>
      </c>
      <c r="C30" s="96" t="s">
        <v>403</v>
      </c>
      <c r="D30" s="31" t="s">
        <v>1672</v>
      </c>
      <c r="E30" s="96" t="s">
        <v>633</v>
      </c>
      <c r="F30" s="6" t="s">
        <v>404</v>
      </c>
      <c r="G30" s="6" t="s">
        <v>342</v>
      </c>
      <c r="H30" s="6" t="s">
        <v>328</v>
      </c>
      <c r="I30" s="6"/>
      <c r="J30" s="4" t="s">
        <v>349</v>
      </c>
      <c r="K30" s="4"/>
    </row>
    <row r="31" spans="1:11" x14ac:dyDescent="0.35">
      <c r="A31" s="7" t="s">
        <v>246</v>
      </c>
      <c r="B31" s="5">
        <v>45155</v>
      </c>
      <c r="C31" s="96" t="s">
        <v>403</v>
      </c>
      <c r="D31" s="31" t="s">
        <v>1672</v>
      </c>
      <c r="E31" s="96" t="s">
        <v>633</v>
      </c>
      <c r="F31" s="6" t="s">
        <v>404</v>
      </c>
      <c r="G31" s="6" t="s">
        <v>342</v>
      </c>
      <c r="H31" s="6" t="s">
        <v>328</v>
      </c>
      <c r="I31" s="6"/>
      <c r="J31" s="4"/>
      <c r="K31" s="4"/>
    </row>
    <row r="32" spans="1:11" x14ac:dyDescent="0.35">
      <c r="A32" s="7" t="s">
        <v>247</v>
      </c>
      <c r="B32" s="5">
        <v>45155</v>
      </c>
      <c r="C32" s="96" t="s">
        <v>403</v>
      </c>
      <c r="D32" s="31" t="s">
        <v>1672</v>
      </c>
      <c r="E32" s="96" t="s">
        <v>633</v>
      </c>
      <c r="F32" s="6" t="s">
        <v>404</v>
      </c>
      <c r="G32" s="6" t="s">
        <v>342</v>
      </c>
      <c r="H32" s="6" t="s">
        <v>343</v>
      </c>
      <c r="I32" s="6"/>
      <c r="K32" s="4"/>
    </row>
    <row r="33" spans="1:11" x14ac:dyDescent="0.35">
      <c r="A33" s="7" t="s">
        <v>248</v>
      </c>
      <c r="B33" s="5">
        <v>45155</v>
      </c>
      <c r="C33" s="96" t="s">
        <v>403</v>
      </c>
      <c r="D33" s="31" t="s">
        <v>1672</v>
      </c>
      <c r="E33" s="96" t="s">
        <v>633</v>
      </c>
      <c r="F33" s="6" t="s">
        <v>404</v>
      </c>
      <c r="G33" s="6" t="s">
        <v>342</v>
      </c>
      <c r="H33" s="6" t="s">
        <v>343</v>
      </c>
      <c r="I33" s="6"/>
      <c r="J33" s="4"/>
      <c r="K33" s="4"/>
    </row>
    <row r="34" spans="1:11" x14ac:dyDescent="0.35">
      <c r="A34" s="7" t="s">
        <v>249</v>
      </c>
      <c r="B34" s="5">
        <v>45159</v>
      </c>
      <c r="C34" s="96" t="s">
        <v>551</v>
      </c>
      <c r="D34" s="31" t="s">
        <v>1671</v>
      </c>
      <c r="E34" s="96" t="s">
        <v>634</v>
      </c>
      <c r="F34" s="6" t="s">
        <v>327</v>
      </c>
      <c r="G34" s="6" t="s">
        <v>339</v>
      </c>
      <c r="H34" s="6" t="s">
        <v>328</v>
      </c>
      <c r="I34" s="6" t="s">
        <v>328</v>
      </c>
      <c r="J34" s="4" t="s">
        <v>336</v>
      </c>
      <c r="K34" s="4" t="s">
        <v>1103</v>
      </c>
    </row>
    <row r="35" spans="1:11" x14ac:dyDescent="0.35">
      <c r="A35" s="7" t="s">
        <v>250</v>
      </c>
      <c r="B35" s="5">
        <v>45159</v>
      </c>
      <c r="C35" s="96" t="s">
        <v>551</v>
      </c>
      <c r="D35" s="31" t="s">
        <v>1671</v>
      </c>
      <c r="E35" s="96" t="s">
        <v>634</v>
      </c>
      <c r="F35" s="6" t="s">
        <v>327</v>
      </c>
      <c r="G35" s="6" t="s">
        <v>339</v>
      </c>
      <c r="H35" s="6" t="s">
        <v>328</v>
      </c>
      <c r="I35" s="6" t="s">
        <v>328</v>
      </c>
      <c r="J35" s="4"/>
      <c r="K35" s="4"/>
    </row>
    <row r="36" spans="1:11" x14ac:dyDescent="0.35">
      <c r="A36" s="7" t="s">
        <v>251</v>
      </c>
      <c r="B36" s="5">
        <v>45159</v>
      </c>
      <c r="C36" s="96" t="s">
        <v>551</v>
      </c>
      <c r="D36" s="31" t="s">
        <v>1671</v>
      </c>
      <c r="E36" s="96" t="s">
        <v>634</v>
      </c>
      <c r="F36" s="6" t="s">
        <v>327</v>
      </c>
      <c r="G36" s="6" t="s">
        <v>339</v>
      </c>
      <c r="H36" s="6" t="s">
        <v>343</v>
      </c>
      <c r="I36" s="6" t="s">
        <v>328</v>
      </c>
      <c r="J36" s="4"/>
      <c r="K36" s="4"/>
    </row>
    <row r="37" spans="1:11" x14ac:dyDescent="0.35">
      <c r="A37" s="7" t="s">
        <v>252</v>
      </c>
      <c r="B37" s="5">
        <v>45159</v>
      </c>
      <c r="C37" s="96" t="s">
        <v>551</v>
      </c>
      <c r="D37" s="31" t="s">
        <v>1671</v>
      </c>
      <c r="E37" s="96" t="s">
        <v>634</v>
      </c>
      <c r="F37" s="6" t="s">
        <v>327</v>
      </c>
      <c r="G37" s="6" t="s">
        <v>339</v>
      </c>
      <c r="H37" s="6" t="s">
        <v>343</v>
      </c>
      <c r="I37" s="6" t="s">
        <v>328</v>
      </c>
      <c r="J37" s="4"/>
      <c r="K37" s="4"/>
    </row>
    <row r="38" spans="1:11" x14ac:dyDescent="0.35">
      <c r="A38" s="7" t="s">
        <v>253</v>
      </c>
      <c r="B38" s="5">
        <v>45159</v>
      </c>
      <c r="C38" s="96" t="s">
        <v>551</v>
      </c>
      <c r="D38" s="31" t="s">
        <v>1670</v>
      </c>
      <c r="E38" s="96" t="s">
        <v>634</v>
      </c>
      <c r="F38" s="6" t="s">
        <v>337</v>
      </c>
      <c r="G38" s="6" t="s">
        <v>341</v>
      </c>
      <c r="H38" s="6" t="s">
        <v>328</v>
      </c>
      <c r="I38" s="6" t="s">
        <v>1101</v>
      </c>
      <c r="J38" s="4" t="s">
        <v>345</v>
      </c>
      <c r="K38" s="4"/>
    </row>
    <row r="39" spans="1:11" x14ac:dyDescent="0.35">
      <c r="A39" s="7" t="s">
        <v>254</v>
      </c>
      <c r="B39" s="5">
        <v>45159</v>
      </c>
      <c r="C39" s="96" t="s">
        <v>551</v>
      </c>
      <c r="D39" s="31" t="s">
        <v>1670</v>
      </c>
      <c r="E39" s="96" t="s">
        <v>634</v>
      </c>
      <c r="F39" s="6" t="s">
        <v>337</v>
      </c>
      <c r="G39" s="6" t="s">
        <v>341</v>
      </c>
      <c r="H39" s="6" t="s">
        <v>328</v>
      </c>
      <c r="I39" s="6" t="s">
        <v>1101</v>
      </c>
      <c r="J39" s="4"/>
      <c r="K39" s="4"/>
    </row>
    <row r="40" spans="1:11" x14ac:dyDescent="0.35">
      <c r="A40" s="7" t="s">
        <v>255</v>
      </c>
      <c r="B40" s="5">
        <v>45159</v>
      </c>
      <c r="C40" s="96" t="s">
        <v>551</v>
      </c>
      <c r="D40" s="31" t="s">
        <v>1670</v>
      </c>
      <c r="E40" s="96" t="s">
        <v>634</v>
      </c>
      <c r="F40" s="6" t="s">
        <v>337</v>
      </c>
      <c r="G40" s="6" t="s">
        <v>341</v>
      </c>
      <c r="H40" s="6" t="s">
        <v>343</v>
      </c>
      <c r="I40" s="6" t="s">
        <v>1101</v>
      </c>
      <c r="J40" s="4"/>
      <c r="K40" s="4"/>
    </row>
    <row r="41" spans="1:11" x14ac:dyDescent="0.35">
      <c r="A41" s="7" t="s">
        <v>256</v>
      </c>
      <c r="B41" s="5">
        <v>45159</v>
      </c>
      <c r="C41" s="96" t="s">
        <v>551</v>
      </c>
      <c r="D41" s="31" t="s">
        <v>1670</v>
      </c>
      <c r="E41" s="96" t="s">
        <v>634</v>
      </c>
      <c r="F41" s="6" t="s">
        <v>337</v>
      </c>
      <c r="G41" s="6" t="s">
        <v>341</v>
      </c>
      <c r="H41" s="6" t="s">
        <v>343</v>
      </c>
      <c r="I41" s="6" t="s">
        <v>1101</v>
      </c>
      <c r="J41" s="4"/>
      <c r="K41" s="4"/>
    </row>
    <row r="42" spans="1:11" x14ac:dyDescent="0.35">
      <c r="A42" s="7" t="s">
        <v>257</v>
      </c>
      <c r="B42" s="5">
        <v>45159</v>
      </c>
      <c r="C42" s="96" t="s">
        <v>551</v>
      </c>
      <c r="D42" s="31" t="s">
        <v>1669</v>
      </c>
      <c r="E42" s="96" t="s">
        <v>634</v>
      </c>
      <c r="F42" s="6" t="s">
        <v>338</v>
      </c>
      <c r="G42" s="6" t="s">
        <v>329</v>
      </c>
      <c r="H42" s="6" t="s">
        <v>328</v>
      </c>
      <c r="I42" s="6" t="s">
        <v>1102</v>
      </c>
      <c r="J42" s="4" t="s">
        <v>344</v>
      </c>
      <c r="K42" s="4"/>
    </row>
    <row r="43" spans="1:11" x14ac:dyDescent="0.35">
      <c r="A43" s="7" t="s">
        <v>258</v>
      </c>
      <c r="B43" s="5">
        <v>45159</v>
      </c>
      <c r="C43" s="96" t="s">
        <v>551</v>
      </c>
      <c r="D43" s="31" t="s">
        <v>1669</v>
      </c>
      <c r="E43" s="96" t="s">
        <v>634</v>
      </c>
      <c r="F43" s="6" t="s">
        <v>338</v>
      </c>
      <c r="G43" s="6" t="s">
        <v>329</v>
      </c>
      <c r="H43" s="6" t="s">
        <v>328</v>
      </c>
      <c r="I43" s="6" t="s">
        <v>1102</v>
      </c>
      <c r="J43" s="6"/>
      <c r="K43" s="6"/>
    </row>
    <row r="44" spans="1:11" x14ac:dyDescent="0.35">
      <c r="A44" s="7" t="s">
        <v>259</v>
      </c>
      <c r="B44" s="5">
        <v>45159</v>
      </c>
      <c r="C44" s="96" t="s">
        <v>551</v>
      </c>
      <c r="D44" s="31" t="s">
        <v>1669</v>
      </c>
      <c r="E44" s="96" t="s">
        <v>634</v>
      </c>
      <c r="F44" s="6" t="s">
        <v>338</v>
      </c>
      <c r="G44" s="6" t="s">
        <v>329</v>
      </c>
      <c r="H44" s="6" t="s">
        <v>343</v>
      </c>
      <c r="I44" s="6" t="s">
        <v>1102</v>
      </c>
      <c r="J44" s="4"/>
      <c r="K44" s="4"/>
    </row>
    <row r="45" spans="1:11" x14ac:dyDescent="0.35">
      <c r="A45" s="7" t="s">
        <v>260</v>
      </c>
      <c r="B45" s="5">
        <v>45159</v>
      </c>
      <c r="C45" s="96" t="s">
        <v>551</v>
      </c>
      <c r="D45" s="31" t="s">
        <v>1669</v>
      </c>
      <c r="E45" s="96" t="s">
        <v>634</v>
      </c>
      <c r="F45" s="6" t="s">
        <v>338</v>
      </c>
      <c r="G45" s="6" t="s">
        <v>329</v>
      </c>
      <c r="H45" s="6" t="s">
        <v>343</v>
      </c>
      <c r="I45" s="6" t="s">
        <v>1102</v>
      </c>
      <c r="J45" s="4"/>
      <c r="K45" s="4"/>
    </row>
    <row r="46" spans="1:11" x14ac:dyDescent="0.35">
      <c r="A46" s="7" t="s">
        <v>261</v>
      </c>
      <c r="B46" s="5">
        <v>45159</v>
      </c>
      <c r="C46" s="96" t="s">
        <v>551</v>
      </c>
      <c r="D46" s="31" t="s">
        <v>1668</v>
      </c>
      <c r="E46" s="96" t="s">
        <v>634</v>
      </c>
      <c r="F46" s="6" t="s">
        <v>442</v>
      </c>
      <c r="G46" s="6" t="s">
        <v>342</v>
      </c>
      <c r="H46" s="6" t="s">
        <v>328</v>
      </c>
      <c r="I46" s="6" t="s">
        <v>1100</v>
      </c>
      <c r="J46" s="4" t="s">
        <v>450</v>
      </c>
      <c r="K46" s="4"/>
    </row>
    <row r="47" spans="1:11" x14ac:dyDescent="0.35">
      <c r="A47" s="7" t="s">
        <v>262</v>
      </c>
      <c r="B47" s="5">
        <v>45159</v>
      </c>
      <c r="C47" s="96" t="s">
        <v>551</v>
      </c>
      <c r="D47" s="31" t="s">
        <v>1668</v>
      </c>
      <c r="E47" s="96" t="s">
        <v>634</v>
      </c>
      <c r="F47" s="6" t="s">
        <v>442</v>
      </c>
      <c r="G47" s="6" t="s">
        <v>342</v>
      </c>
      <c r="H47" s="6" t="s">
        <v>328</v>
      </c>
      <c r="I47" s="6" t="s">
        <v>1100</v>
      </c>
      <c r="J47" s="4"/>
      <c r="K47" s="4"/>
    </row>
    <row r="48" spans="1:11" x14ac:dyDescent="0.35">
      <c r="A48" s="7" t="s">
        <v>263</v>
      </c>
      <c r="B48" s="5">
        <v>45159</v>
      </c>
      <c r="C48" s="96" t="s">
        <v>551</v>
      </c>
      <c r="D48" s="31" t="s">
        <v>1668</v>
      </c>
      <c r="E48" s="96" t="s">
        <v>634</v>
      </c>
      <c r="F48" s="6" t="s">
        <v>442</v>
      </c>
      <c r="G48" s="6" t="s">
        <v>342</v>
      </c>
      <c r="H48" s="6" t="s">
        <v>343</v>
      </c>
      <c r="I48" s="6" t="s">
        <v>1100</v>
      </c>
      <c r="J48" s="4"/>
      <c r="K48" s="4"/>
    </row>
    <row r="49" spans="1:11" x14ac:dyDescent="0.35">
      <c r="A49" s="7" t="s">
        <v>264</v>
      </c>
      <c r="B49" s="5">
        <v>45159</v>
      </c>
      <c r="C49" s="96" t="s">
        <v>551</v>
      </c>
      <c r="D49" s="31" t="s">
        <v>1668</v>
      </c>
      <c r="E49" s="96" t="s">
        <v>634</v>
      </c>
      <c r="F49" s="6" t="s">
        <v>442</v>
      </c>
      <c r="G49" s="6" t="s">
        <v>342</v>
      </c>
      <c r="H49" s="6" t="s">
        <v>343</v>
      </c>
      <c r="I49" s="6" t="s">
        <v>1100</v>
      </c>
      <c r="J49" s="4"/>
      <c r="K49" s="4"/>
    </row>
    <row r="50" spans="1:11" x14ac:dyDescent="0.35">
      <c r="A50" s="7" t="s">
        <v>265</v>
      </c>
      <c r="B50" s="5">
        <v>45163</v>
      </c>
      <c r="C50" s="96" t="s">
        <v>490</v>
      </c>
      <c r="D50" s="31" t="s">
        <v>1667</v>
      </c>
      <c r="E50" s="96" t="s">
        <v>635</v>
      </c>
      <c r="F50" s="6" t="s">
        <v>327</v>
      </c>
      <c r="G50" s="6" t="s">
        <v>339</v>
      </c>
      <c r="H50" s="6" t="s">
        <v>328</v>
      </c>
      <c r="I50" s="6"/>
      <c r="J50" s="4" t="s">
        <v>491</v>
      </c>
      <c r="K50" s="4" t="s">
        <v>492</v>
      </c>
    </row>
    <row r="51" spans="1:11" x14ac:dyDescent="0.35">
      <c r="A51" s="7" t="s">
        <v>266</v>
      </c>
      <c r="B51" s="5">
        <v>45163</v>
      </c>
      <c r="C51" s="96" t="s">
        <v>490</v>
      </c>
      <c r="D51" s="31" t="s">
        <v>1667</v>
      </c>
      <c r="E51" s="96" t="s">
        <v>635</v>
      </c>
      <c r="F51" s="6" t="s">
        <v>327</v>
      </c>
      <c r="G51" s="6" t="s">
        <v>339</v>
      </c>
      <c r="H51" s="6" t="s">
        <v>328</v>
      </c>
      <c r="I51" s="6"/>
      <c r="J51" s="4"/>
      <c r="K51" s="4"/>
    </row>
    <row r="52" spans="1:11" x14ac:dyDescent="0.35">
      <c r="A52" s="7" t="s">
        <v>267</v>
      </c>
      <c r="B52" s="5">
        <v>45163</v>
      </c>
      <c r="C52" s="96" t="s">
        <v>490</v>
      </c>
      <c r="D52" s="31" t="s">
        <v>1667</v>
      </c>
      <c r="E52" s="96" t="s">
        <v>635</v>
      </c>
      <c r="F52" s="6" t="s">
        <v>327</v>
      </c>
      <c r="G52" s="6" t="s">
        <v>339</v>
      </c>
      <c r="H52" s="6" t="s">
        <v>343</v>
      </c>
      <c r="I52" s="6"/>
      <c r="J52" s="4"/>
      <c r="K52" s="4"/>
    </row>
    <row r="53" spans="1:11" x14ac:dyDescent="0.35">
      <c r="A53" s="7" t="s">
        <v>268</v>
      </c>
      <c r="B53" s="5">
        <v>45163</v>
      </c>
      <c r="C53" s="96" t="s">
        <v>490</v>
      </c>
      <c r="D53" s="31" t="s">
        <v>1667</v>
      </c>
      <c r="E53" s="96" t="s">
        <v>635</v>
      </c>
      <c r="F53" s="6" t="s">
        <v>327</v>
      </c>
      <c r="G53" s="6" t="s">
        <v>339</v>
      </c>
      <c r="H53" s="6" t="s">
        <v>343</v>
      </c>
      <c r="I53" s="6"/>
      <c r="J53" s="4"/>
      <c r="K53" s="4"/>
    </row>
    <row r="54" spans="1:11" x14ac:dyDescent="0.35">
      <c r="A54" s="7" t="s">
        <v>269</v>
      </c>
      <c r="B54" s="5">
        <v>45163</v>
      </c>
      <c r="C54" s="96" t="s">
        <v>490</v>
      </c>
      <c r="D54" s="31" t="s">
        <v>1666</v>
      </c>
      <c r="E54" s="96" t="s">
        <v>635</v>
      </c>
      <c r="F54" s="6" t="s">
        <v>337</v>
      </c>
      <c r="G54" s="6" t="s">
        <v>341</v>
      </c>
      <c r="H54" s="6" t="s">
        <v>328</v>
      </c>
      <c r="I54" s="6"/>
      <c r="J54" s="4" t="s">
        <v>344</v>
      </c>
      <c r="K54" s="4"/>
    </row>
    <row r="55" spans="1:11" x14ac:dyDescent="0.35">
      <c r="A55" s="7" t="s">
        <v>270</v>
      </c>
      <c r="B55" s="5">
        <v>45163</v>
      </c>
      <c r="C55" s="96" t="s">
        <v>490</v>
      </c>
      <c r="D55" s="31" t="s">
        <v>1666</v>
      </c>
      <c r="E55" s="96" t="s">
        <v>635</v>
      </c>
      <c r="F55" s="6" t="s">
        <v>337</v>
      </c>
      <c r="G55" s="6" t="s">
        <v>341</v>
      </c>
      <c r="H55" s="6" t="s">
        <v>328</v>
      </c>
      <c r="I55" s="6"/>
      <c r="J55" s="4"/>
      <c r="K55" s="4"/>
    </row>
    <row r="56" spans="1:11" x14ac:dyDescent="0.35">
      <c r="A56" s="7" t="s">
        <v>271</v>
      </c>
      <c r="B56" s="5">
        <v>45163</v>
      </c>
      <c r="C56" s="96" t="s">
        <v>490</v>
      </c>
      <c r="D56" s="31" t="s">
        <v>1666</v>
      </c>
      <c r="E56" s="96" t="s">
        <v>635</v>
      </c>
      <c r="F56" s="6" t="s">
        <v>337</v>
      </c>
      <c r="G56" s="6" t="s">
        <v>341</v>
      </c>
      <c r="H56" s="6" t="s">
        <v>343</v>
      </c>
      <c r="I56" s="6"/>
      <c r="J56" s="4"/>
      <c r="K56" s="4"/>
    </row>
    <row r="57" spans="1:11" x14ac:dyDescent="0.35">
      <c r="A57" s="7" t="s">
        <v>272</v>
      </c>
      <c r="B57" s="5">
        <v>45163</v>
      </c>
      <c r="C57" s="96" t="s">
        <v>490</v>
      </c>
      <c r="D57" s="31" t="s">
        <v>1666</v>
      </c>
      <c r="E57" s="96" t="s">
        <v>635</v>
      </c>
      <c r="F57" s="6" t="s">
        <v>337</v>
      </c>
      <c r="G57" s="6" t="s">
        <v>341</v>
      </c>
      <c r="H57" s="6" t="s">
        <v>343</v>
      </c>
      <c r="I57" s="6"/>
      <c r="J57" s="4"/>
      <c r="K57" s="4"/>
    </row>
    <row r="58" spans="1:11" x14ac:dyDescent="0.35">
      <c r="A58" s="7" t="s">
        <v>273</v>
      </c>
      <c r="B58" s="5">
        <v>45163</v>
      </c>
      <c r="C58" s="96" t="s">
        <v>490</v>
      </c>
      <c r="D58" s="31" t="s">
        <v>1665</v>
      </c>
      <c r="E58" s="96" t="s">
        <v>635</v>
      </c>
      <c r="F58" s="6" t="s">
        <v>338</v>
      </c>
      <c r="G58" s="6" t="s">
        <v>329</v>
      </c>
      <c r="H58" s="6" t="s">
        <v>328</v>
      </c>
      <c r="I58" s="6"/>
      <c r="J58" s="4" t="s">
        <v>345</v>
      </c>
      <c r="K58" s="4"/>
    </row>
    <row r="59" spans="1:11" x14ac:dyDescent="0.35">
      <c r="A59" s="7" t="s">
        <v>274</v>
      </c>
      <c r="B59" s="5">
        <v>45163</v>
      </c>
      <c r="C59" s="96" t="s">
        <v>490</v>
      </c>
      <c r="D59" s="31" t="s">
        <v>1665</v>
      </c>
      <c r="E59" s="96" t="s">
        <v>635</v>
      </c>
      <c r="F59" s="6" t="s">
        <v>338</v>
      </c>
      <c r="G59" s="6" t="s">
        <v>329</v>
      </c>
      <c r="H59" s="6" t="s">
        <v>328</v>
      </c>
      <c r="I59" s="6"/>
      <c r="J59" s="4"/>
      <c r="K59" s="4"/>
    </row>
    <row r="60" spans="1:11" x14ac:dyDescent="0.35">
      <c r="A60" s="7" t="s">
        <v>275</v>
      </c>
      <c r="B60" s="5">
        <v>45163</v>
      </c>
      <c r="C60" s="96" t="s">
        <v>490</v>
      </c>
      <c r="D60" s="31" t="s">
        <v>1665</v>
      </c>
      <c r="E60" s="96" t="s">
        <v>635</v>
      </c>
      <c r="F60" s="6" t="s">
        <v>338</v>
      </c>
      <c r="G60" s="6" t="s">
        <v>329</v>
      </c>
      <c r="H60" s="6" t="s">
        <v>343</v>
      </c>
      <c r="I60" s="6"/>
      <c r="J60" s="4"/>
      <c r="K60" s="4"/>
    </row>
    <row r="61" spans="1:11" x14ac:dyDescent="0.35">
      <c r="A61" s="7" t="s">
        <v>276</v>
      </c>
      <c r="B61" s="5">
        <v>45163</v>
      </c>
      <c r="C61" s="96" t="s">
        <v>490</v>
      </c>
      <c r="D61" s="31" t="s">
        <v>1665</v>
      </c>
      <c r="E61" s="96" t="s">
        <v>635</v>
      </c>
      <c r="F61" s="6" t="s">
        <v>338</v>
      </c>
      <c r="G61" s="6" t="s">
        <v>329</v>
      </c>
      <c r="H61" s="6" t="s">
        <v>343</v>
      </c>
      <c r="I61" s="6"/>
      <c r="J61" s="4"/>
      <c r="K61" s="4"/>
    </row>
    <row r="62" spans="1:11" x14ac:dyDescent="0.35">
      <c r="A62" s="7" t="s">
        <v>277</v>
      </c>
      <c r="B62" s="5">
        <v>45163</v>
      </c>
      <c r="C62" s="96" t="s">
        <v>490</v>
      </c>
      <c r="D62" s="31" t="s">
        <v>1664</v>
      </c>
      <c r="E62" s="96" t="s">
        <v>635</v>
      </c>
      <c r="F62" s="6" t="s">
        <v>444</v>
      </c>
      <c r="G62" s="6" t="s">
        <v>342</v>
      </c>
      <c r="H62" s="6" t="s">
        <v>328</v>
      </c>
      <c r="I62" s="6"/>
      <c r="J62" s="4" t="s">
        <v>349</v>
      </c>
      <c r="K62" s="4"/>
    </row>
    <row r="63" spans="1:11" x14ac:dyDescent="0.35">
      <c r="A63" s="7" t="s">
        <v>278</v>
      </c>
      <c r="B63" s="5">
        <v>45163</v>
      </c>
      <c r="C63" s="96" t="s">
        <v>490</v>
      </c>
      <c r="D63" s="31" t="s">
        <v>1664</v>
      </c>
      <c r="E63" s="96" t="s">
        <v>635</v>
      </c>
      <c r="F63" s="6" t="s">
        <v>444</v>
      </c>
      <c r="G63" s="6" t="s">
        <v>342</v>
      </c>
      <c r="H63" s="6" t="s">
        <v>328</v>
      </c>
      <c r="I63" s="6"/>
      <c r="J63" s="4"/>
      <c r="K63" s="4"/>
    </row>
    <row r="64" spans="1:11" x14ac:dyDescent="0.35">
      <c r="A64" s="7" t="s">
        <v>279</v>
      </c>
      <c r="B64" s="5">
        <v>45163</v>
      </c>
      <c r="C64" s="96" t="s">
        <v>490</v>
      </c>
      <c r="D64" s="31" t="s">
        <v>1664</v>
      </c>
      <c r="E64" s="96" t="s">
        <v>635</v>
      </c>
      <c r="F64" s="6" t="s">
        <v>444</v>
      </c>
      <c r="G64" s="6" t="s">
        <v>342</v>
      </c>
      <c r="H64" s="6" t="s">
        <v>343</v>
      </c>
      <c r="I64" s="6"/>
      <c r="J64" s="4"/>
      <c r="K64" s="4"/>
    </row>
    <row r="65" spans="1:11" x14ac:dyDescent="0.35">
      <c r="A65" s="7" t="s">
        <v>280</v>
      </c>
      <c r="B65" s="5">
        <v>45163</v>
      </c>
      <c r="C65" s="96" t="s">
        <v>490</v>
      </c>
      <c r="D65" s="31" t="s">
        <v>1664</v>
      </c>
      <c r="E65" s="96" t="s">
        <v>635</v>
      </c>
      <c r="F65" s="6" t="s">
        <v>444</v>
      </c>
      <c r="G65" s="6" t="s">
        <v>342</v>
      </c>
      <c r="H65" s="6" t="s">
        <v>343</v>
      </c>
      <c r="I65" s="6"/>
      <c r="J65" s="4"/>
      <c r="K65" s="4"/>
    </row>
    <row r="66" spans="1:11" x14ac:dyDescent="0.35">
      <c r="A66" s="7" t="s">
        <v>281</v>
      </c>
      <c r="B66" s="5">
        <v>45164</v>
      </c>
      <c r="C66" s="6" t="s">
        <v>549</v>
      </c>
      <c r="D66" s="31" t="s">
        <v>1663</v>
      </c>
      <c r="E66" s="96" t="s">
        <v>644</v>
      </c>
      <c r="F66" s="6" t="s">
        <v>327</v>
      </c>
      <c r="G66" s="6" t="s">
        <v>339</v>
      </c>
      <c r="H66" s="6" t="s">
        <v>328</v>
      </c>
      <c r="I66" s="6"/>
      <c r="J66" s="6" t="s">
        <v>665</v>
      </c>
      <c r="K66" s="4"/>
    </row>
    <row r="67" spans="1:11" x14ac:dyDescent="0.35">
      <c r="A67" s="7" t="s">
        <v>282</v>
      </c>
      <c r="B67" s="5">
        <v>45164</v>
      </c>
      <c r="C67" s="6" t="s">
        <v>549</v>
      </c>
      <c r="D67" s="31" t="s">
        <v>1663</v>
      </c>
      <c r="E67" s="96" t="s">
        <v>644</v>
      </c>
      <c r="F67" s="6" t="s">
        <v>327</v>
      </c>
      <c r="G67" s="6" t="s">
        <v>339</v>
      </c>
      <c r="H67" s="6" t="s">
        <v>328</v>
      </c>
      <c r="I67" s="6"/>
      <c r="J67" s="6"/>
      <c r="K67" s="4"/>
    </row>
    <row r="68" spans="1:11" x14ac:dyDescent="0.35">
      <c r="A68" s="7" t="s">
        <v>283</v>
      </c>
      <c r="B68" s="5">
        <v>45164</v>
      </c>
      <c r="C68" s="6" t="s">
        <v>549</v>
      </c>
      <c r="D68" s="31" t="s">
        <v>1663</v>
      </c>
      <c r="E68" s="96" t="s">
        <v>644</v>
      </c>
      <c r="F68" s="6" t="s">
        <v>327</v>
      </c>
      <c r="G68" s="6" t="s">
        <v>339</v>
      </c>
      <c r="H68" s="6" t="s">
        <v>343</v>
      </c>
      <c r="I68" s="6"/>
      <c r="J68" s="6"/>
      <c r="K68" s="4"/>
    </row>
    <row r="69" spans="1:11" x14ac:dyDescent="0.35">
      <c r="A69" s="7" t="s">
        <v>284</v>
      </c>
      <c r="B69" s="5">
        <v>45164</v>
      </c>
      <c r="C69" s="6" t="s">
        <v>549</v>
      </c>
      <c r="D69" s="31" t="s">
        <v>1663</v>
      </c>
      <c r="E69" s="96" t="s">
        <v>644</v>
      </c>
      <c r="F69" s="6" t="s">
        <v>327</v>
      </c>
      <c r="G69" s="6" t="s">
        <v>339</v>
      </c>
      <c r="H69" s="6" t="s">
        <v>343</v>
      </c>
      <c r="I69" s="6"/>
      <c r="J69" s="6"/>
      <c r="K69" s="4"/>
    </row>
    <row r="70" spans="1:11" x14ac:dyDescent="0.35">
      <c r="A70" s="7" t="s">
        <v>285</v>
      </c>
      <c r="B70" s="5">
        <v>45164</v>
      </c>
      <c r="C70" s="6" t="s">
        <v>549</v>
      </c>
      <c r="D70" s="31" t="s">
        <v>1662</v>
      </c>
      <c r="E70" s="96" t="s">
        <v>644</v>
      </c>
      <c r="F70" s="6" t="s">
        <v>337</v>
      </c>
      <c r="G70" s="6" t="s">
        <v>341</v>
      </c>
      <c r="H70" s="6" t="s">
        <v>328</v>
      </c>
      <c r="I70" s="6"/>
      <c r="J70" s="6" t="s">
        <v>666</v>
      </c>
      <c r="K70" s="4"/>
    </row>
    <row r="71" spans="1:11" x14ac:dyDescent="0.35">
      <c r="A71" s="7" t="s">
        <v>286</v>
      </c>
      <c r="B71" s="5">
        <v>45164</v>
      </c>
      <c r="C71" s="6" t="s">
        <v>549</v>
      </c>
      <c r="D71" s="31" t="s">
        <v>1662</v>
      </c>
      <c r="E71" s="96" t="s">
        <v>644</v>
      </c>
      <c r="F71" s="6" t="s">
        <v>337</v>
      </c>
      <c r="G71" s="6" t="s">
        <v>341</v>
      </c>
      <c r="H71" s="6" t="s">
        <v>328</v>
      </c>
      <c r="I71" s="6"/>
      <c r="J71" s="6"/>
      <c r="K71" s="4"/>
    </row>
    <row r="72" spans="1:11" x14ac:dyDescent="0.35">
      <c r="A72" s="7" t="s">
        <v>287</v>
      </c>
      <c r="B72" s="5">
        <v>45164</v>
      </c>
      <c r="C72" s="6" t="s">
        <v>549</v>
      </c>
      <c r="D72" s="31" t="s">
        <v>1662</v>
      </c>
      <c r="E72" s="96" t="s">
        <v>644</v>
      </c>
      <c r="F72" s="6" t="s">
        <v>337</v>
      </c>
      <c r="G72" s="6" t="s">
        <v>341</v>
      </c>
      <c r="H72" s="6" t="s">
        <v>343</v>
      </c>
      <c r="I72" s="6"/>
      <c r="J72" s="6"/>
      <c r="K72" s="4"/>
    </row>
    <row r="73" spans="1:11" x14ac:dyDescent="0.35">
      <c r="A73" s="7" t="s">
        <v>288</v>
      </c>
      <c r="B73" s="5">
        <v>45164</v>
      </c>
      <c r="C73" s="6" t="s">
        <v>549</v>
      </c>
      <c r="D73" s="31" t="s">
        <v>1662</v>
      </c>
      <c r="E73" s="96" t="s">
        <v>644</v>
      </c>
      <c r="F73" s="6" t="s">
        <v>337</v>
      </c>
      <c r="G73" s="6" t="s">
        <v>341</v>
      </c>
      <c r="H73" s="6" t="s">
        <v>343</v>
      </c>
      <c r="I73" s="6"/>
      <c r="J73" s="6"/>
      <c r="K73" s="4"/>
    </row>
    <row r="74" spans="1:11" x14ac:dyDescent="0.35">
      <c r="A74" s="7" t="s">
        <v>289</v>
      </c>
      <c r="B74" s="5">
        <v>45164</v>
      </c>
      <c r="C74" s="6" t="s">
        <v>549</v>
      </c>
      <c r="D74" s="31" t="s">
        <v>1661</v>
      </c>
      <c r="E74" s="96" t="s">
        <v>644</v>
      </c>
      <c r="F74" s="6" t="s">
        <v>338</v>
      </c>
      <c r="G74" s="6" t="s">
        <v>329</v>
      </c>
      <c r="H74" s="6" t="s">
        <v>328</v>
      </c>
      <c r="I74" s="6"/>
      <c r="J74" s="6" t="s">
        <v>344</v>
      </c>
      <c r="K74" s="4"/>
    </row>
    <row r="75" spans="1:11" x14ac:dyDescent="0.35">
      <c r="A75" s="7" t="s">
        <v>290</v>
      </c>
      <c r="B75" s="5">
        <v>45164</v>
      </c>
      <c r="C75" s="6" t="s">
        <v>549</v>
      </c>
      <c r="D75" s="31" t="s">
        <v>1661</v>
      </c>
      <c r="E75" s="96" t="s">
        <v>644</v>
      </c>
      <c r="F75" s="6" t="s">
        <v>338</v>
      </c>
      <c r="G75" s="6" t="s">
        <v>329</v>
      </c>
      <c r="H75" s="6" t="s">
        <v>328</v>
      </c>
      <c r="I75" s="6"/>
      <c r="J75" s="6"/>
      <c r="K75" s="4"/>
    </row>
    <row r="76" spans="1:11" x14ac:dyDescent="0.35">
      <c r="A76" s="7" t="s">
        <v>291</v>
      </c>
      <c r="B76" s="5">
        <v>45164</v>
      </c>
      <c r="C76" s="6" t="s">
        <v>549</v>
      </c>
      <c r="D76" s="31" t="s">
        <v>1661</v>
      </c>
      <c r="E76" s="96" t="s">
        <v>644</v>
      </c>
      <c r="F76" s="6" t="s">
        <v>338</v>
      </c>
      <c r="G76" s="6" t="s">
        <v>329</v>
      </c>
      <c r="H76" s="6" t="s">
        <v>343</v>
      </c>
      <c r="I76" s="6"/>
      <c r="J76" s="6"/>
      <c r="K76" s="4"/>
    </row>
    <row r="77" spans="1:11" x14ac:dyDescent="0.35">
      <c r="A77" s="7" t="s">
        <v>292</v>
      </c>
      <c r="B77" s="5">
        <v>45164</v>
      </c>
      <c r="C77" s="6" t="s">
        <v>549</v>
      </c>
      <c r="D77" s="31" t="s">
        <v>1661</v>
      </c>
      <c r="E77" s="96" t="s">
        <v>644</v>
      </c>
      <c r="F77" s="6" t="s">
        <v>338</v>
      </c>
      <c r="G77" s="6" t="s">
        <v>329</v>
      </c>
      <c r="H77" s="6" t="s">
        <v>343</v>
      </c>
      <c r="I77" s="6"/>
      <c r="J77" s="6"/>
      <c r="K77" s="4"/>
    </row>
    <row r="78" spans="1:11" x14ac:dyDescent="0.35">
      <c r="A78" s="7" t="s">
        <v>293</v>
      </c>
      <c r="B78" s="5">
        <v>45164</v>
      </c>
      <c r="C78" s="6" t="s">
        <v>549</v>
      </c>
      <c r="D78" s="31" t="s">
        <v>1660</v>
      </c>
      <c r="E78" s="96" t="s">
        <v>644</v>
      </c>
      <c r="F78" s="6" t="s">
        <v>550</v>
      </c>
      <c r="G78" s="6" t="s">
        <v>342</v>
      </c>
      <c r="H78" s="6" t="s">
        <v>328</v>
      </c>
      <c r="I78" s="6"/>
      <c r="J78" s="6" t="s">
        <v>349</v>
      </c>
      <c r="K78" s="4"/>
    </row>
    <row r="79" spans="1:11" x14ac:dyDescent="0.35">
      <c r="A79" s="7" t="s">
        <v>294</v>
      </c>
      <c r="B79" s="5">
        <v>45164</v>
      </c>
      <c r="C79" s="6" t="s">
        <v>549</v>
      </c>
      <c r="D79" s="31" t="s">
        <v>1660</v>
      </c>
      <c r="E79" s="96" t="s">
        <v>644</v>
      </c>
      <c r="F79" s="6" t="s">
        <v>550</v>
      </c>
      <c r="G79" s="6" t="s">
        <v>342</v>
      </c>
      <c r="H79" s="6" t="s">
        <v>328</v>
      </c>
      <c r="I79" s="6"/>
      <c r="J79" s="4"/>
      <c r="K79" s="4"/>
    </row>
    <row r="80" spans="1:11" x14ac:dyDescent="0.35">
      <c r="A80" s="7" t="s">
        <v>295</v>
      </c>
      <c r="B80" s="5">
        <v>45164</v>
      </c>
      <c r="C80" s="6" t="s">
        <v>549</v>
      </c>
      <c r="D80" s="31" t="s">
        <v>1660</v>
      </c>
      <c r="E80" s="96" t="s">
        <v>644</v>
      </c>
      <c r="F80" s="6" t="s">
        <v>550</v>
      </c>
      <c r="G80" s="6" t="s">
        <v>342</v>
      </c>
      <c r="H80" s="6" t="s">
        <v>343</v>
      </c>
      <c r="I80" s="6"/>
      <c r="J80" s="4"/>
      <c r="K80" s="4"/>
    </row>
    <row r="81" spans="1:11" x14ac:dyDescent="0.35">
      <c r="A81" s="7" t="s">
        <v>296</v>
      </c>
      <c r="B81" s="5">
        <v>45164</v>
      </c>
      <c r="C81" s="6" t="s">
        <v>549</v>
      </c>
      <c r="D81" s="31" t="s">
        <v>1660</v>
      </c>
      <c r="E81" s="96" t="s">
        <v>644</v>
      </c>
      <c r="F81" s="6" t="s">
        <v>550</v>
      </c>
      <c r="G81" s="6" t="s">
        <v>342</v>
      </c>
      <c r="H81" s="6" t="s">
        <v>343</v>
      </c>
      <c r="I81" s="6"/>
      <c r="J81" s="4"/>
      <c r="K81" s="4"/>
    </row>
    <row r="82" spans="1:11" x14ac:dyDescent="0.35">
      <c r="A82" s="7" t="s">
        <v>297</v>
      </c>
      <c r="B82" s="5">
        <v>45173</v>
      </c>
      <c r="C82" s="6" t="s">
        <v>674</v>
      </c>
      <c r="D82" s="31" t="s">
        <v>1659</v>
      </c>
      <c r="E82" s="96" t="s">
        <v>654</v>
      </c>
      <c r="F82" s="6" t="s">
        <v>327</v>
      </c>
      <c r="G82" s="6" t="s">
        <v>339</v>
      </c>
      <c r="H82" s="6" t="s">
        <v>328</v>
      </c>
      <c r="I82" s="8">
        <v>120</v>
      </c>
      <c r="J82" s="6" t="s">
        <v>665</v>
      </c>
      <c r="K82" s="4"/>
    </row>
    <row r="83" spans="1:11" x14ac:dyDescent="0.35">
      <c r="A83" s="7" t="s">
        <v>298</v>
      </c>
      <c r="B83" s="5">
        <v>45173</v>
      </c>
      <c r="C83" s="6" t="s">
        <v>674</v>
      </c>
      <c r="D83" s="31" t="s">
        <v>1659</v>
      </c>
      <c r="E83" s="96" t="s">
        <v>654</v>
      </c>
      <c r="F83" s="6" t="s">
        <v>327</v>
      </c>
      <c r="G83" s="6" t="s">
        <v>339</v>
      </c>
      <c r="H83" s="6" t="s">
        <v>328</v>
      </c>
      <c r="I83" s="8">
        <v>120</v>
      </c>
      <c r="J83" s="6"/>
      <c r="K83" s="4"/>
    </row>
    <row r="84" spans="1:11" x14ac:dyDescent="0.35">
      <c r="A84" s="7" t="s">
        <v>299</v>
      </c>
      <c r="B84" s="5">
        <v>45173</v>
      </c>
      <c r="C84" s="6" t="s">
        <v>674</v>
      </c>
      <c r="D84" s="31" t="s">
        <v>1659</v>
      </c>
      <c r="E84" s="96" t="s">
        <v>654</v>
      </c>
      <c r="F84" s="6" t="s">
        <v>327</v>
      </c>
      <c r="G84" s="6" t="s">
        <v>339</v>
      </c>
      <c r="H84" s="6" t="s">
        <v>343</v>
      </c>
      <c r="I84" s="8">
        <v>120</v>
      </c>
      <c r="J84" s="6"/>
      <c r="K84" s="6"/>
    </row>
    <row r="85" spans="1:11" x14ac:dyDescent="0.35">
      <c r="A85" s="7" t="s">
        <v>300</v>
      </c>
      <c r="B85" s="5">
        <v>45173</v>
      </c>
      <c r="C85" s="6" t="s">
        <v>674</v>
      </c>
      <c r="D85" s="31" t="s">
        <v>1659</v>
      </c>
      <c r="E85" s="96" t="s">
        <v>654</v>
      </c>
      <c r="F85" s="6" t="s">
        <v>327</v>
      </c>
      <c r="G85" s="6" t="s">
        <v>339</v>
      </c>
      <c r="H85" s="6" t="s">
        <v>343</v>
      </c>
      <c r="I85" s="8">
        <v>120</v>
      </c>
      <c r="J85" s="6"/>
      <c r="K85" s="4"/>
    </row>
    <row r="86" spans="1:11" x14ac:dyDescent="0.35">
      <c r="A86" s="7" t="s">
        <v>301</v>
      </c>
      <c r="B86" s="5">
        <v>45173</v>
      </c>
      <c r="C86" s="6" t="s">
        <v>674</v>
      </c>
      <c r="D86" s="31" t="s">
        <v>1658</v>
      </c>
      <c r="E86" s="96" t="s">
        <v>654</v>
      </c>
      <c r="F86" s="6" t="s">
        <v>337</v>
      </c>
      <c r="G86" s="6" t="s">
        <v>341</v>
      </c>
      <c r="H86" s="6" t="s">
        <v>328</v>
      </c>
      <c r="I86" s="8">
        <v>274</v>
      </c>
      <c r="J86" s="6" t="s">
        <v>666</v>
      </c>
      <c r="K86" s="4"/>
    </row>
    <row r="87" spans="1:11" x14ac:dyDescent="0.35">
      <c r="A87" s="7" t="s">
        <v>302</v>
      </c>
      <c r="B87" s="5">
        <v>45173</v>
      </c>
      <c r="C87" s="6" t="s">
        <v>674</v>
      </c>
      <c r="D87" s="31" t="s">
        <v>1658</v>
      </c>
      <c r="E87" s="96" t="s">
        <v>654</v>
      </c>
      <c r="F87" s="6" t="s">
        <v>337</v>
      </c>
      <c r="G87" s="6" t="s">
        <v>341</v>
      </c>
      <c r="H87" s="6" t="s">
        <v>328</v>
      </c>
      <c r="I87" s="8">
        <v>274</v>
      </c>
      <c r="J87" s="6"/>
      <c r="K87" s="4"/>
    </row>
    <row r="88" spans="1:11" x14ac:dyDescent="0.35">
      <c r="A88" s="7" t="s">
        <v>303</v>
      </c>
      <c r="B88" s="5">
        <v>45173</v>
      </c>
      <c r="C88" s="6" t="s">
        <v>674</v>
      </c>
      <c r="D88" s="31" t="s">
        <v>1658</v>
      </c>
      <c r="E88" s="96" t="s">
        <v>654</v>
      </c>
      <c r="F88" s="6" t="s">
        <v>337</v>
      </c>
      <c r="G88" s="6" t="s">
        <v>341</v>
      </c>
      <c r="H88" s="6" t="s">
        <v>343</v>
      </c>
      <c r="I88" s="8">
        <v>274</v>
      </c>
      <c r="J88" s="6"/>
      <c r="K88" s="4"/>
    </row>
    <row r="89" spans="1:11" x14ac:dyDescent="0.35">
      <c r="A89" s="7" t="s">
        <v>304</v>
      </c>
      <c r="B89" s="5">
        <v>45173</v>
      </c>
      <c r="C89" s="6" t="s">
        <v>674</v>
      </c>
      <c r="D89" s="31" t="s">
        <v>1658</v>
      </c>
      <c r="E89" s="96" t="s">
        <v>654</v>
      </c>
      <c r="F89" s="6" t="s">
        <v>337</v>
      </c>
      <c r="G89" s="6" t="s">
        <v>341</v>
      </c>
      <c r="H89" s="6" t="s">
        <v>343</v>
      </c>
      <c r="I89" s="8">
        <v>274</v>
      </c>
      <c r="J89" s="6"/>
      <c r="K89" s="4"/>
    </row>
    <row r="90" spans="1:11" x14ac:dyDescent="0.35">
      <c r="A90" s="7" t="s">
        <v>305</v>
      </c>
      <c r="B90" s="5">
        <v>45173</v>
      </c>
      <c r="C90" s="6" t="s">
        <v>674</v>
      </c>
      <c r="D90" s="31" t="s">
        <v>1657</v>
      </c>
      <c r="E90" s="96" t="s">
        <v>654</v>
      </c>
      <c r="F90" s="6" t="s">
        <v>338</v>
      </c>
      <c r="G90" s="6" t="s">
        <v>329</v>
      </c>
      <c r="H90" s="6" t="s">
        <v>328</v>
      </c>
      <c r="I90" s="8">
        <v>806</v>
      </c>
      <c r="J90" s="6" t="s">
        <v>344</v>
      </c>
      <c r="K90" s="4"/>
    </row>
    <row r="91" spans="1:11" x14ac:dyDescent="0.35">
      <c r="A91" s="7" t="s">
        <v>306</v>
      </c>
      <c r="B91" s="5">
        <v>45173</v>
      </c>
      <c r="C91" s="6" t="s">
        <v>674</v>
      </c>
      <c r="D91" s="31" t="s">
        <v>1657</v>
      </c>
      <c r="E91" s="96" t="s">
        <v>654</v>
      </c>
      <c r="F91" s="6" t="s">
        <v>338</v>
      </c>
      <c r="G91" s="6" t="s">
        <v>329</v>
      </c>
      <c r="H91" s="6" t="s">
        <v>328</v>
      </c>
      <c r="I91" s="8">
        <v>806</v>
      </c>
      <c r="J91" s="6"/>
      <c r="K91" s="4"/>
    </row>
    <row r="92" spans="1:11" x14ac:dyDescent="0.35">
      <c r="A92" s="7" t="s">
        <v>307</v>
      </c>
      <c r="B92" s="5">
        <v>45173</v>
      </c>
      <c r="C92" s="6" t="s">
        <v>674</v>
      </c>
      <c r="D92" s="31" t="s">
        <v>1657</v>
      </c>
      <c r="E92" s="96" t="s">
        <v>654</v>
      </c>
      <c r="F92" s="6" t="s">
        <v>338</v>
      </c>
      <c r="G92" s="6" t="s">
        <v>329</v>
      </c>
      <c r="H92" s="6" t="s">
        <v>343</v>
      </c>
      <c r="I92" s="8">
        <v>806</v>
      </c>
      <c r="J92" s="6"/>
      <c r="K92" s="4"/>
    </row>
    <row r="93" spans="1:11" x14ac:dyDescent="0.35">
      <c r="A93" s="7" t="s">
        <v>308</v>
      </c>
      <c r="B93" s="5">
        <v>45173</v>
      </c>
      <c r="C93" s="6" t="s">
        <v>674</v>
      </c>
      <c r="D93" s="31" t="s">
        <v>1657</v>
      </c>
      <c r="E93" s="96" t="s">
        <v>654</v>
      </c>
      <c r="F93" s="6" t="s">
        <v>338</v>
      </c>
      <c r="G93" s="6" t="s">
        <v>329</v>
      </c>
      <c r="H93" s="6" t="s">
        <v>343</v>
      </c>
      <c r="I93" s="8">
        <v>806</v>
      </c>
      <c r="J93" s="6"/>
      <c r="K93" s="4"/>
    </row>
    <row r="94" spans="1:11" x14ac:dyDescent="0.35">
      <c r="A94" s="7" t="s">
        <v>309</v>
      </c>
      <c r="B94" s="5">
        <v>45173</v>
      </c>
      <c r="C94" s="6" t="s">
        <v>674</v>
      </c>
      <c r="D94" s="31" t="s">
        <v>1656</v>
      </c>
      <c r="E94" s="96" t="s">
        <v>654</v>
      </c>
      <c r="F94" s="6" t="s">
        <v>664</v>
      </c>
      <c r="G94" s="6" t="s">
        <v>342</v>
      </c>
      <c r="H94" s="6" t="s">
        <v>328</v>
      </c>
      <c r="I94" s="8">
        <v>239</v>
      </c>
      <c r="J94" s="6" t="s">
        <v>349</v>
      </c>
      <c r="K94" s="4"/>
    </row>
    <row r="95" spans="1:11" x14ac:dyDescent="0.35">
      <c r="A95" s="7" t="s">
        <v>310</v>
      </c>
      <c r="B95" s="5">
        <v>45173</v>
      </c>
      <c r="C95" s="6" t="s">
        <v>674</v>
      </c>
      <c r="D95" s="31" t="s">
        <v>1656</v>
      </c>
      <c r="E95" s="96" t="s">
        <v>654</v>
      </c>
      <c r="F95" s="6" t="s">
        <v>664</v>
      </c>
      <c r="G95" s="6" t="s">
        <v>342</v>
      </c>
      <c r="H95" s="6" t="s">
        <v>328</v>
      </c>
      <c r="I95" s="8">
        <v>239</v>
      </c>
      <c r="J95" s="4"/>
      <c r="K95" s="4"/>
    </row>
    <row r="96" spans="1:11" x14ac:dyDescent="0.35">
      <c r="A96" s="7" t="s">
        <v>311</v>
      </c>
      <c r="B96" s="5">
        <v>45173</v>
      </c>
      <c r="C96" s="6" t="s">
        <v>674</v>
      </c>
      <c r="D96" s="31" t="s">
        <v>1656</v>
      </c>
      <c r="E96" s="96" t="s">
        <v>654</v>
      </c>
      <c r="F96" s="6" t="s">
        <v>664</v>
      </c>
      <c r="G96" s="6" t="s">
        <v>342</v>
      </c>
      <c r="H96" s="6" t="s">
        <v>343</v>
      </c>
      <c r="I96" s="8">
        <v>239</v>
      </c>
      <c r="J96" s="4"/>
      <c r="K96" s="4"/>
    </row>
    <row r="97" spans="1:11" x14ac:dyDescent="0.35">
      <c r="A97" s="7" t="s">
        <v>312</v>
      </c>
      <c r="B97" s="5">
        <v>45173</v>
      </c>
      <c r="C97" s="6" t="s">
        <v>674</v>
      </c>
      <c r="D97" s="31" t="s">
        <v>1656</v>
      </c>
      <c r="E97" s="96" t="s">
        <v>654</v>
      </c>
      <c r="F97" s="6" t="s">
        <v>664</v>
      </c>
      <c r="G97" s="6" t="s">
        <v>342</v>
      </c>
      <c r="H97" s="6" t="s">
        <v>343</v>
      </c>
      <c r="I97" s="8">
        <v>239</v>
      </c>
      <c r="J97" s="4"/>
      <c r="K97" s="4"/>
    </row>
    <row r="98" spans="1:11" x14ac:dyDescent="0.35">
      <c r="A98" s="7" t="s">
        <v>313</v>
      </c>
      <c r="B98" s="5">
        <v>45180</v>
      </c>
      <c r="C98" s="6" t="s">
        <v>675</v>
      </c>
      <c r="D98" s="31" t="s">
        <v>1655</v>
      </c>
      <c r="E98" s="96" t="s">
        <v>667</v>
      </c>
      <c r="F98" s="6" t="s">
        <v>327</v>
      </c>
      <c r="G98" s="6" t="s">
        <v>339</v>
      </c>
      <c r="H98" s="6" t="s">
        <v>328</v>
      </c>
      <c r="I98" s="6" t="s">
        <v>1104</v>
      </c>
      <c r="J98" s="6" t="s">
        <v>665</v>
      </c>
      <c r="K98" s="4" t="s">
        <v>696</v>
      </c>
    </row>
    <row r="99" spans="1:11" x14ac:dyDescent="0.35">
      <c r="A99" s="7" t="s">
        <v>314</v>
      </c>
      <c r="B99" s="5">
        <v>45180</v>
      </c>
      <c r="C99" s="6" t="s">
        <v>675</v>
      </c>
      <c r="D99" s="31" t="s">
        <v>1655</v>
      </c>
      <c r="E99" s="96" t="s">
        <v>667</v>
      </c>
      <c r="F99" s="6" t="s">
        <v>327</v>
      </c>
      <c r="G99" s="6" t="s">
        <v>339</v>
      </c>
      <c r="H99" s="6" t="s">
        <v>328</v>
      </c>
      <c r="I99" s="6" t="s">
        <v>1104</v>
      </c>
      <c r="J99" s="6"/>
      <c r="K99" s="4"/>
    </row>
    <row r="100" spans="1:11" x14ac:dyDescent="0.35">
      <c r="A100" s="7" t="s">
        <v>315</v>
      </c>
      <c r="B100" s="5">
        <v>45180</v>
      </c>
      <c r="C100" s="6" t="s">
        <v>675</v>
      </c>
      <c r="D100" s="31" t="s">
        <v>1655</v>
      </c>
      <c r="E100" s="96" t="s">
        <v>667</v>
      </c>
      <c r="F100" s="6" t="s">
        <v>327</v>
      </c>
      <c r="G100" s="6" t="s">
        <v>339</v>
      </c>
      <c r="H100" s="6" t="s">
        <v>343</v>
      </c>
      <c r="I100" s="6" t="s">
        <v>1104</v>
      </c>
      <c r="J100" s="6"/>
      <c r="K100" s="4"/>
    </row>
    <row r="101" spans="1:11" x14ac:dyDescent="0.35">
      <c r="A101" s="7" t="s">
        <v>316</v>
      </c>
      <c r="B101" s="5">
        <v>45180</v>
      </c>
      <c r="C101" s="6" t="s">
        <v>675</v>
      </c>
      <c r="D101" s="31" t="s">
        <v>1655</v>
      </c>
      <c r="E101" s="96" t="s">
        <v>667</v>
      </c>
      <c r="F101" s="6" t="s">
        <v>327</v>
      </c>
      <c r="G101" s="6" t="s">
        <v>339</v>
      </c>
      <c r="H101" s="6" t="s">
        <v>343</v>
      </c>
      <c r="I101" s="6" t="s">
        <v>1104</v>
      </c>
      <c r="J101" s="6"/>
      <c r="K101" s="6"/>
    </row>
    <row r="102" spans="1:11" x14ac:dyDescent="0.35">
      <c r="A102" s="7" t="s">
        <v>317</v>
      </c>
      <c r="B102" s="5">
        <v>45180</v>
      </c>
      <c r="C102" s="6" t="s">
        <v>675</v>
      </c>
      <c r="D102" s="31" t="s">
        <v>1654</v>
      </c>
      <c r="E102" s="96" t="s">
        <v>667</v>
      </c>
      <c r="F102" s="6" t="s">
        <v>337</v>
      </c>
      <c r="G102" s="6" t="s">
        <v>341</v>
      </c>
      <c r="H102" s="6" t="s">
        <v>328</v>
      </c>
      <c r="I102" s="6" t="s">
        <v>1105</v>
      </c>
      <c r="J102" s="6" t="s">
        <v>666</v>
      </c>
      <c r="K102" s="4"/>
    </row>
    <row r="103" spans="1:11" x14ac:dyDescent="0.35">
      <c r="A103" s="7" t="s">
        <v>318</v>
      </c>
      <c r="B103" s="5">
        <v>45180</v>
      </c>
      <c r="C103" s="6" t="s">
        <v>675</v>
      </c>
      <c r="D103" s="31" t="s">
        <v>1654</v>
      </c>
      <c r="E103" s="96" t="s">
        <v>667</v>
      </c>
      <c r="F103" s="6" t="s">
        <v>337</v>
      </c>
      <c r="G103" s="6" t="s">
        <v>341</v>
      </c>
      <c r="H103" s="6" t="s">
        <v>328</v>
      </c>
      <c r="I103" s="6" t="s">
        <v>1105</v>
      </c>
      <c r="J103" s="6"/>
      <c r="K103" s="4"/>
    </row>
    <row r="104" spans="1:11" x14ac:dyDescent="0.35">
      <c r="A104" s="7" t="s">
        <v>319</v>
      </c>
      <c r="B104" s="5">
        <v>45180</v>
      </c>
      <c r="C104" s="6" t="s">
        <v>675</v>
      </c>
      <c r="D104" s="31" t="s">
        <v>1654</v>
      </c>
      <c r="E104" s="96" t="s">
        <v>667</v>
      </c>
      <c r="F104" s="6" t="s">
        <v>337</v>
      </c>
      <c r="G104" s="6" t="s">
        <v>341</v>
      </c>
      <c r="H104" s="6" t="s">
        <v>343</v>
      </c>
      <c r="I104" s="6" t="s">
        <v>1105</v>
      </c>
      <c r="J104" s="6"/>
      <c r="K104" s="4"/>
    </row>
    <row r="105" spans="1:11" x14ac:dyDescent="0.35">
      <c r="A105" s="7" t="s">
        <v>320</v>
      </c>
      <c r="B105" s="5">
        <v>45180</v>
      </c>
      <c r="C105" s="6" t="s">
        <v>675</v>
      </c>
      <c r="D105" s="31" t="s">
        <v>1654</v>
      </c>
      <c r="E105" s="96" t="s">
        <v>667</v>
      </c>
      <c r="F105" s="6" t="s">
        <v>337</v>
      </c>
      <c r="G105" s="6" t="s">
        <v>341</v>
      </c>
      <c r="H105" s="6" t="s">
        <v>343</v>
      </c>
      <c r="I105" s="6" t="s">
        <v>1105</v>
      </c>
      <c r="J105" s="6"/>
      <c r="K105" s="4"/>
    </row>
    <row r="106" spans="1:11" x14ac:dyDescent="0.35">
      <c r="A106" s="7" t="s">
        <v>321</v>
      </c>
      <c r="B106" s="5">
        <v>45180</v>
      </c>
      <c r="C106" s="6" t="s">
        <v>675</v>
      </c>
      <c r="D106" s="31" t="s">
        <v>1653</v>
      </c>
      <c r="E106" s="96" t="s">
        <v>667</v>
      </c>
      <c r="F106" s="6" t="s">
        <v>338</v>
      </c>
      <c r="G106" s="6" t="s">
        <v>329</v>
      </c>
      <c r="H106" s="6" t="s">
        <v>328</v>
      </c>
      <c r="I106" s="6" t="s">
        <v>1102</v>
      </c>
      <c r="J106" s="6" t="s">
        <v>344</v>
      </c>
      <c r="K106" s="4"/>
    </row>
    <row r="107" spans="1:11" x14ac:dyDescent="0.35">
      <c r="A107" s="7" t="s">
        <v>322</v>
      </c>
      <c r="B107" s="5">
        <v>45180</v>
      </c>
      <c r="C107" s="6" t="s">
        <v>675</v>
      </c>
      <c r="D107" s="31" t="s">
        <v>1653</v>
      </c>
      <c r="E107" s="96" t="s">
        <v>667</v>
      </c>
      <c r="F107" s="6" t="s">
        <v>338</v>
      </c>
      <c r="G107" s="6" t="s">
        <v>329</v>
      </c>
      <c r="H107" s="6" t="s">
        <v>328</v>
      </c>
      <c r="I107" s="6" t="s">
        <v>1102</v>
      </c>
      <c r="J107" s="6"/>
      <c r="K107" s="4"/>
    </row>
    <row r="108" spans="1:11" x14ac:dyDescent="0.35">
      <c r="A108" s="7" t="s">
        <v>323</v>
      </c>
      <c r="B108" s="5">
        <v>45180</v>
      </c>
      <c r="C108" s="6" t="s">
        <v>675</v>
      </c>
      <c r="D108" s="31" t="s">
        <v>1653</v>
      </c>
      <c r="E108" s="96" t="s">
        <v>667</v>
      </c>
      <c r="F108" s="6" t="s">
        <v>338</v>
      </c>
      <c r="G108" s="6" t="s">
        <v>329</v>
      </c>
      <c r="H108" s="6" t="s">
        <v>343</v>
      </c>
      <c r="I108" s="6" t="s">
        <v>1102</v>
      </c>
      <c r="J108" s="6"/>
      <c r="K108" s="4"/>
    </row>
    <row r="109" spans="1:11" x14ac:dyDescent="0.35">
      <c r="A109" s="7" t="s">
        <v>324</v>
      </c>
      <c r="B109" s="5">
        <v>45180</v>
      </c>
      <c r="C109" s="6" t="s">
        <v>675</v>
      </c>
      <c r="D109" s="31" t="s">
        <v>1653</v>
      </c>
      <c r="E109" s="96" t="s">
        <v>667</v>
      </c>
      <c r="F109" s="6" t="s">
        <v>338</v>
      </c>
      <c r="G109" s="6" t="s">
        <v>329</v>
      </c>
      <c r="H109" s="6" t="s">
        <v>343</v>
      </c>
      <c r="I109" s="6" t="s">
        <v>1102</v>
      </c>
      <c r="J109" s="6"/>
      <c r="K109" s="4"/>
    </row>
    <row r="110" spans="1:11" x14ac:dyDescent="0.35">
      <c r="A110" s="7" t="s">
        <v>325</v>
      </c>
      <c r="B110" s="5">
        <v>45180</v>
      </c>
      <c r="C110" s="6" t="s">
        <v>675</v>
      </c>
      <c r="D110" s="31" t="s">
        <v>1652</v>
      </c>
      <c r="E110" s="96" t="s">
        <v>667</v>
      </c>
      <c r="F110" s="6" t="s">
        <v>679</v>
      </c>
      <c r="G110" s="6" t="s">
        <v>342</v>
      </c>
      <c r="H110" s="6" t="s">
        <v>328</v>
      </c>
      <c r="I110" s="6" t="s">
        <v>1106</v>
      </c>
      <c r="J110" s="6" t="s">
        <v>349</v>
      </c>
      <c r="K110" s="4"/>
    </row>
    <row r="111" spans="1:11" x14ac:dyDescent="0.35">
      <c r="A111" s="7" t="s">
        <v>676</v>
      </c>
      <c r="B111" s="5">
        <v>45180</v>
      </c>
      <c r="C111" s="6" t="s">
        <v>675</v>
      </c>
      <c r="D111" s="31" t="s">
        <v>1652</v>
      </c>
      <c r="E111" s="96" t="s">
        <v>667</v>
      </c>
      <c r="F111" s="6" t="s">
        <v>679</v>
      </c>
      <c r="G111" s="6" t="s">
        <v>342</v>
      </c>
      <c r="H111" s="6" t="s">
        <v>328</v>
      </c>
      <c r="I111" s="6" t="s">
        <v>1106</v>
      </c>
      <c r="J111" s="4"/>
      <c r="K111" s="4"/>
    </row>
    <row r="112" spans="1:11" x14ac:dyDescent="0.35">
      <c r="A112" s="7" t="s">
        <v>677</v>
      </c>
      <c r="B112" s="5">
        <v>45180</v>
      </c>
      <c r="C112" s="6" t="s">
        <v>675</v>
      </c>
      <c r="D112" s="31" t="s">
        <v>1652</v>
      </c>
      <c r="E112" s="96" t="s">
        <v>667</v>
      </c>
      <c r="F112" s="6" t="s">
        <v>679</v>
      </c>
      <c r="G112" s="6" t="s">
        <v>342</v>
      </c>
      <c r="H112" s="6" t="s">
        <v>343</v>
      </c>
      <c r="I112" s="6" t="s">
        <v>1106</v>
      </c>
      <c r="J112" s="4"/>
      <c r="K112" s="4"/>
    </row>
    <row r="113" spans="1:11" x14ac:dyDescent="0.35">
      <c r="A113" s="7" t="s">
        <v>678</v>
      </c>
      <c r="B113" s="5">
        <v>45180</v>
      </c>
      <c r="C113" s="6" t="s">
        <v>675</v>
      </c>
      <c r="D113" s="31" t="s">
        <v>1652</v>
      </c>
      <c r="E113" s="96" t="s">
        <v>667</v>
      </c>
      <c r="F113" s="6" t="s">
        <v>679</v>
      </c>
      <c r="G113" s="6" t="s">
        <v>342</v>
      </c>
      <c r="H113" s="6" t="s">
        <v>343</v>
      </c>
      <c r="I113" s="6" t="s">
        <v>1106</v>
      </c>
      <c r="J113" s="4"/>
      <c r="K113" s="4"/>
    </row>
    <row r="114" spans="1:11" x14ac:dyDescent="0.35">
      <c r="A114" s="7" t="s">
        <v>1056</v>
      </c>
      <c r="B114" s="5">
        <v>45183</v>
      </c>
      <c r="C114" s="6" t="s">
        <v>1089</v>
      </c>
      <c r="D114" s="31" t="s">
        <v>1651</v>
      </c>
      <c r="E114" s="96" t="s">
        <v>668</v>
      </c>
      <c r="F114" s="6" t="s">
        <v>327</v>
      </c>
      <c r="G114" s="6" t="s">
        <v>339</v>
      </c>
      <c r="H114" s="6" t="s">
        <v>328</v>
      </c>
      <c r="I114" s="6" t="s">
        <v>1092</v>
      </c>
      <c r="J114" s="6" t="s">
        <v>665</v>
      </c>
      <c r="K114" s="4"/>
    </row>
    <row r="115" spans="1:11" x14ac:dyDescent="0.35">
      <c r="A115" s="7" t="s">
        <v>1057</v>
      </c>
      <c r="B115" s="5">
        <v>45183</v>
      </c>
      <c r="C115" s="6" t="s">
        <v>1089</v>
      </c>
      <c r="D115" s="31" t="s">
        <v>1651</v>
      </c>
      <c r="E115" s="96" t="s">
        <v>668</v>
      </c>
      <c r="F115" s="6" t="s">
        <v>327</v>
      </c>
      <c r="G115" s="6" t="s">
        <v>339</v>
      </c>
      <c r="H115" s="6" t="s">
        <v>328</v>
      </c>
      <c r="I115" s="6" t="s">
        <v>1092</v>
      </c>
      <c r="J115" s="6"/>
      <c r="K115" s="4"/>
    </row>
    <row r="116" spans="1:11" x14ac:dyDescent="0.35">
      <c r="A116" s="7" t="s">
        <v>1058</v>
      </c>
      <c r="B116" s="5">
        <v>45183</v>
      </c>
      <c r="C116" s="6" t="s">
        <v>1089</v>
      </c>
      <c r="D116" s="31" t="s">
        <v>1651</v>
      </c>
      <c r="E116" s="96" t="s">
        <v>668</v>
      </c>
      <c r="F116" s="6" t="s">
        <v>327</v>
      </c>
      <c r="G116" s="6" t="s">
        <v>339</v>
      </c>
      <c r="H116" s="6" t="s">
        <v>343</v>
      </c>
      <c r="I116" s="6" t="s">
        <v>1092</v>
      </c>
      <c r="J116" s="6"/>
      <c r="K116" s="4"/>
    </row>
    <row r="117" spans="1:11" x14ac:dyDescent="0.35">
      <c r="A117" s="7" t="s">
        <v>1059</v>
      </c>
      <c r="B117" s="5">
        <v>45183</v>
      </c>
      <c r="C117" s="6" t="s">
        <v>1089</v>
      </c>
      <c r="D117" s="31" t="s">
        <v>1651</v>
      </c>
      <c r="E117" s="96" t="s">
        <v>668</v>
      </c>
      <c r="F117" s="6" t="s">
        <v>327</v>
      </c>
      <c r="G117" s="6" t="s">
        <v>339</v>
      </c>
      <c r="H117" s="6" t="s">
        <v>343</v>
      </c>
      <c r="I117" s="6" t="s">
        <v>1092</v>
      </c>
      <c r="J117" s="6"/>
      <c r="K117" s="4"/>
    </row>
    <row r="118" spans="1:11" x14ac:dyDescent="0.35">
      <c r="A118" s="7" t="s">
        <v>1060</v>
      </c>
      <c r="B118" s="5">
        <v>45183</v>
      </c>
      <c r="C118" s="6" t="s">
        <v>1089</v>
      </c>
      <c r="D118" s="31" t="s">
        <v>1650</v>
      </c>
      <c r="E118" s="96" t="s">
        <v>668</v>
      </c>
      <c r="F118" s="6" t="s">
        <v>337</v>
      </c>
      <c r="G118" s="6" t="s">
        <v>341</v>
      </c>
      <c r="H118" s="6" t="s">
        <v>328</v>
      </c>
      <c r="I118" s="6" t="s">
        <v>1095</v>
      </c>
      <c r="J118" s="6" t="s">
        <v>666</v>
      </c>
      <c r="K118" s="4"/>
    </row>
    <row r="119" spans="1:11" x14ac:dyDescent="0.35">
      <c r="A119" s="7" t="s">
        <v>1061</v>
      </c>
      <c r="B119" s="5">
        <v>45183</v>
      </c>
      <c r="C119" s="6" t="s">
        <v>1089</v>
      </c>
      <c r="D119" s="31" t="s">
        <v>1650</v>
      </c>
      <c r="E119" s="96" t="s">
        <v>668</v>
      </c>
      <c r="F119" s="6" t="s">
        <v>337</v>
      </c>
      <c r="G119" s="6" t="s">
        <v>341</v>
      </c>
      <c r="H119" s="6" t="s">
        <v>328</v>
      </c>
      <c r="I119" s="6" t="s">
        <v>1095</v>
      </c>
      <c r="J119" s="6"/>
      <c r="K119" s="4"/>
    </row>
    <row r="120" spans="1:11" x14ac:dyDescent="0.35">
      <c r="A120" s="7" t="s">
        <v>1062</v>
      </c>
      <c r="B120" s="5">
        <v>45183</v>
      </c>
      <c r="C120" s="6" t="s">
        <v>1089</v>
      </c>
      <c r="D120" s="31" t="s">
        <v>1650</v>
      </c>
      <c r="E120" s="96" t="s">
        <v>668</v>
      </c>
      <c r="F120" s="6" t="s">
        <v>337</v>
      </c>
      <c r="G120" s="6" t="s">
        <v>341</v>
      </c>
      <c r="H120" s="6" t="s">
        <v>343</v>
      </c>
      <c r="I120" s="6" t="s">
        <v>1095</v>
      </c>
      <c r="J120" s="6"/>
      <c r="K120" s="4"/>
    </row>
    <row r="121" spans="1:11" x14ac:dyDescent="0.35">
      <c r="A121" s="7" t="s">
        <v>1063</v>
      </c>
      <c r="B121" s="5">
        <v>45183</v>
      </c>
      <c r="C121" s="6" t="s">
        <v>1089</v>
      </c>
      <c r="D121" s="31" t="s">
        <v>1650</v>
      </c>
      <c r="E121" s="96" t="s">
        <v>668</v>
      </c>
      <c r="F121" s="6" t="s">
        <v>337</v>
      </c>
      <c r="G121" s="6" t="s">
        <v>341</v>
      </c>
      <c r="H121" s="6" t="s">
        <v>343</v>
      </c>
      <c r="I121" s="6" t="s">
        <v>1095</v>
      </c>
      <c r="J121" s="6"/>
      <c r="K121" s="4"/>
    </row>
    <row r="122" spans="1:11" x14ac:dyDescent="0.35">
      <c r="A122" s="7" t="s">
        <v>1064</v>
      </c>
      <c r="B122" s="5">
        <v>45183</v>
      </c>
      <c r="C122" s="6" t="s">
        <v>1089</v>
      </c>
      <c r="D122" s="31" t="s">
        <v>1649</v>
      </c>
      <c r="E122" s="96" t="s">
        <v>668</v>
      </c>
      <c r="F122" s="6" t="s">
        <v>338</v>
      </c>
      <c r="G122" s="6" t="s">
        <v>329</v>
      </c>
      <c r="H122" s="6" t="s">
        <v>328</v>
      </c>
      <c r="I122" s="6" t="s">
        <v>1093</v>
      </c>
      <c r="J122" s="6" t="s">
        <v>344</v>
      </c>
      <c r="K122" s="4"/>
    </row>
    <row r="123" spans="1:11" x14ac:dyDescent="0.35">
      <c r="A123" s="7" t="s">
        <v>1065</v>
      </c>
      <c r="B123" s="5">
        <v>45183</v>
      </c>
      <c r="C123" s="6" t="s">
        <v>1089</v>
      </c>
      <c r="D123" s="31" t="s">
        <v>1649</v>
      </c>
      <c r="E123" s="96" t="s">
        <v>668</v>
      </c>
      <c r="F123" s="6" t="s">
        <v>338</v>
      </c>
      <c r="G123" s="6" t="s">
        <v>329</v>
      </c>
      <c r="H123" s="6" t="s">
        <v>328</v>
      </c>
      <c r="I123" s="6" t="s">
        <v>1093</v>
      </c>
      <c r="J123" s="6"/>
      <c r="K123" s="4"/>
    </row>
    <row r="124" spans="1:11" x14ac:dyDescent="0.35">
      <c r="A124" s="7" t="s">
        <v>1066</v>
      </c>
      <c r="B124" s="5">
        <v>45183</v>
      </c>
      <c r="C124" s="6" t="s">
        <v>1089</v>
      </c>
      <c r="D124" s="31" t="s">
        <v>1649</v>
      </c>
      <c r="E124" s="96" t="s">
        <v>668</v>
      </c>
      <c r="F124" s="6" t="s">
        <v>338</v>
      </c>
      <c r="G124" s="6" t="s">
        <v>329</v>
      </c>
      <c r="H124" s="6" t="s">
        <v>343</v>
      </c>
      <c r="I124" s="6" t="s">
        <v>1093</v>
      </c>
      <c r="J124" s="6"/>
      <c r="K124" s="4"/>
    </row>
    <row r="125" spans="1:11" x14ac:dyDescent="0.35">
      <c r="A125" s="7" t="s">
        <v>1067</v>
      </c>
      <c r="B125" s="5">
        <v>45183</v>
      </c>
      <c r="C125" s="6" t="s">
        <v>1089</v>
      </c>
      <c r="D125" s="31" t="s">
        <v>1649</v>
      </c>
      <c r="E125" s="96" t="s">
        <v>668</v>
      </c>
      <c r="F125" s="6" t="s">
        <v>338</v>
      </c>
      <c r="G125" s="6" t="s">
        <v>329</v>
      </c>
      <c r="H125" s="6" t="s">
        <v>343</v>
      </c>
      <c r="I125" s="6" t="s">
        <v>1093</v>
      </c>
      <c r="J125" s="6"/>
      <c r="K125" s="4"/>
    </row>
    <row r="126" spans="1:11" x14ac:dyDescent="0.35">
      <c r="A126" s="7" t="s">
        <v>1068</v>
      </c>
      <c r="B126" s="5">
        <v>45183</v>
      </c>
      <c r="C126" s="6" t="s">
        <v>1089</v>
      </c>
      <c r="D126" s="31" t="s">
        <v>1648</v>
      </c>
      <c r="E126" s="96" t="s">
        <v>668</v>
      </c>
      <c r="F126" s="6" t="s">
        <v>1090</v>
      </c>
      <c r="G126" s="6" t="s">
        <v>342</v>
      </c>
      <c r="H126" s="6" t="s">
        <v>328</v>
      </c>
      <c r="I126" s="6" t="s">
        <v>1094</v>
      </c>
      <c r="J126" s="6" t="s">
        <v>349</v>
      </c>
      <c r="K126" s="4"/>
    </row>
    <row r="127" spans="1:11" x14ac:dyDescent="0.35">
      <c r="A127" s="7" t="s">
        <v>1069</v>
      </c>
      <c r="B127" s="5">
        <v>45183</v>
      </c>
      <c r="C127" s="6" t="s">
        <v>1089</v>
      </c>
      <c r="D127" s="31" t="s">
        <v>1648</v>
      </c>
      <c r="E127" s="96" t="s">
        <v>668</v>
      </c>
      <c r="F127" s="6" t="s">
        <v>1090</v>
      </c>
      <c r="G127" s="6" t="s">
        <v>342</v>
      </c>
      <c r="H127" s="6" t="s">
        <v>328</v>
      </c>
      <c r="I127" s="6" t="s">
        <v>1094</v>
      </c>
      <c r="J127" s="4"/>
      <c r="K127" s="4"/>
    </row>
    <row r="128" spans="1:11" x14ac:dyDescent="0.35">
      <c r="A128" s="7" t="s">
        <v>1070</v>
      </c>
      <c r="B128" s="5">
        <v>45183</v>
      </c>
      <c r="C128" s="6" t="s">
        <v>1089</v>
      </c>
      <c r="D128" s="31" t="s">
        <v>1648</v>
      </c>
      <c r="E128" s="96" t="s">
        <v>668</v>
      </c>
      <c r="F128" s="6" t="s">
        <v>1090</v>
      </c>
      <c r="G128" s="6" t="s">
        <v>342</v>
      </c>
      <c r="H128" s="6" t="s">
        <v>343</v>
      </c>
      <c r="I128" s="6" t="s">
        <v>1094</v>
      </c>
      <c r="J128" s="4"/>
      <c r="K128" s="4"/>
    </row>
    <row r="129" spans="1:11" x14ac:dyDescent="0.35">
      <c r="A129" s="7" t="s">
        <v>1071</v>
      </c>
      <c r="B129" s="5">
        <v>45183</v>
      </c>
      <c r="C129" s="6" t="s">
        <v>1089</v>
      </c>
      <c r="D129" s="31" t="s">
        <v>1648</v>
      </c>
      <c r="E129" s="96" t="s">
        <v>668</v>
      </c>
      <c r="F129" s="6" t="s">
        <v>1090</v>
      </c>
      <c r="G129" s="6" t="s">
        <v>342</v>
      </c>
      <c r="H129" s="6" t="s">
        <v>343</v>
      </c>
      <c r="I129" s="6" t="s">
        <v>1094</v>
      </c>
      <c r="J129" s="4"/>
      <c r="K129" s="4"/>
    </row>
    <row r="130" spans="1:11" x14ac:dyDescent="0.35">
      <c r="A130" s="7" t="s">
        <v>1072</v>
      </c>
      <c r="B130" s="5">
        <v>45189</v>
      </c>
      <c r="C130" s="6" t="s">
        <v>1088</v>
      </c>
      <c r="D130" s="31" t="s">
        <v>1647</v>
      </c>
      <c r="E130" s="96" t="s">
        <v>969</v>
      </c>
      <c r="F130" s="6" t="s">
        <v>327</v>
      </c>
      <c r="G130" s="6" t="s">
        <v>339</v>
      </c>
      <c r="H130" s="6" t="s">
        <v>328</v>
      </c>
      <c r="I130" s="6" t="s">
        <v>1096</v>
      </c>
      <c r="J130" s="6" t="s">
        <v>665</v>
      </c>
      <c r="K130" s="4"/>
    </row>
    <row r="131" spans="1:11" x14ac:dyDescent="0.35">
      <c r="A131" s="7" t="s">
        <v>1073</v>
      </c>
      <c r="B131" s="5">
        <v>45189</v>
      </c>
      <c r="C131" s="6" t="s">
        <v>1088</v>
      </c>
      <c r="D131" s="31" t="s">
        <v>1647</v>
      </c>
      <c r="E131" s="96" t="s">
        <v>969</v>
      </c>
      <c r="F131" s="6" t="s">
        <v>327</v>
      </c>
      <c r="G131" s="6" t="s">
        <v>339</v>
      </c>
      <c r="H131" s="6" t="s">
        <v>328</v>
      </c>
      <c r="I131" s="6" t="s">
        <v>1096</v>
      </c>
      <c r="J131" s="6"/>
      <c r="K131" s="4"/>
    </row>
    <row r="132" spans="1:11" x14ac:dyDescent="0.35">
      <c r="A132" s="7" t="s">
        <v>1074</v>
      </c>
      <c r="B132" s="5">
        <v>45189</v>
      </c>
      <c r="C132" s="6" t="s">
        <v>1088</v>
      </c>
      <c r="D132" s="31" t="s">
        <v>1647</v>
      </c>
      <c r="E132" s="96" t="s">
        <v>969</v>
      </c>
      <c r="F132" s="6" t="s">
        <v>327</v>
      </c>
      <c r="G132" s="6" t="s">
        <v>339</v>
      </c>
      <c r="H132" s="6" t="s">
        <v>343</v>
      </c>
      <c r="I132" s="6" t="s">
        <v>1096</v>
      </c>
      <c r="J132" s="6"/>
      <c r="K132" s="4"/>
    </row>
    <row r="133" spans="1:11" x14ac:dyDescent="0.35">
      <c r="A133" s="7" t="s">
        <v>1075</v>
      </c>
      <c r="B133" s="5">
        <v>45189</v>
      </c>
      <c r="C133" s="6" t="s">
        <v>1088</v>
      </c>
      <c r="D133" s="31" t="s">
        <v>1647</v>
      </c>
      <c r="E133" s="96" t="s">
        <v>969</v>
      </c>
      <c r="F133" s="6" t="s">
        <v>327</v>
      </c>
      <c r="G133" s="6" t="s">
        <v>339</v>
      </c>
      <c r="H133" s="6" t="s">
        <v>343</v>
      </c>
      <c r="I133" s="6" t="s">
        <v>1096</v>
      </c>
      <c r="J133" s="6"/>
      <c r="K133" s="4"/>
    </row>
    <row r="134" spans="1:11" x14ac:dyDescent="0.35">
      <c r="A134" s="7" t="s">
        <v>1076</v>
      </c>
      <c r="B134" s="5">
        <v>45189</v>
      </c>
      <c r="C134" s="6" t="s">
        <v>1088</v>
      </c>
      <c r="D134" s="31" t="s">
        <v>1646</v>
      </c>
      <c r="E134" s="96" t="s">
        <v>969</v>
      </c>
      <c r="F134" s="6" t="s">
        <v>337</v>
      </c>
      <c r="G134" s="6" t="s">
        <v>341</v>
      </c>
      <c r="H134" s="6" t="s">
        <v>328</v>
      </c>
      <c r="I134" s="6" t="s">
        <v>1099</v>
      </c>
      <c r="J134" s="6" t="s">
        <v>666</v>
      </c>
      <c r="K134" s="4"/>
    </row>
    <row r="135" spans="1:11" x14ac:dyDescent="0.35">
      <c r="A135" s="7" t="s">
        <v>1077</v>
      </c>
      <c r="B135" s="5">
        <v>45189</v>
      </c>
      <c r="C135" s="6" t="s">
        <v>1088</v>
      </c>
      <c r="D135" s="31" t="s">
        <v>1646</v>
      </c>
      <c r="E135" s="96" t="s">
        <v>969</v>
      </c>
      <c r="F135" s="6" t="s">
        <v>337</v>
      </c>
      <c r="G135" s="6" t="s">
        <v>341</v>
      </c>
      <c r="H135" s="6" t="s">
        <v>328</v>
      </c>
      <c r="I135" s="6" t="s">
        <v>1099</v>
      </c>
      <c r="J135" s="6"/>
      <c r="K135" s="4"/>
    </row>
    <row r="136" spans="1:11" x14ac:dyDescent="0.35">
      <c r="A136" s="7" t="s">
        <v>1078</v>
      </c>
      <c r="B136" s="5">
        <v>45189</v>
      </c>
      <c r="C136" s="6" t="s">
        <v>1088</v>
      </c>
      <c r="D136" s="31" t="s">
        <v>1646</v>
      </c>
      <c r="E136" s="96" t="s">
        <v>969</v>
      </c>
      <c r="F136" s="6" t="s">
        <v>337</v>
      </c>
      <c r="G136" s="6" t="s">
        <v>341</v>
      </c>
      <c r="H136" s="6" t="s">
        <v>343</v>
      </c>
      <c r="I136" s="6" t="s">
        <v>1099</v>
      </c>
      <c r="J136" s="6"/>
      <c r="K136" s="4"/>
    </row>
    <row r="137" spans="1:11" x14ac:dyDescent="0.35">
      <c r="A137" s="7" t="s">
        <v>1079</v>
      </c>
      <c r="B137" s="5">
        <v>45189</v>
      </c>
      <c r="C137" s="6" t="s">
        <v>1088</v>
      </c>
      <c r="D137" s="31" t="s">
        <v>1646</v>
      </c>
      <c r="E137" s="96" t="s">
        <v>969</v>
      </c>
      <c r="F137" s="6" t="s">
        <v>337</v>
      </c>
      <c r="G137" s="6" t="s">
        <v>341</v>
      </c>
      <c r="H137" s="6" t="s">
        <v>343</v>
      </c>
      <c r="I137" s="6" t="s">
        <v>1099</v>
      </c>
      <c r="J137" s="6"/>
      <c r="K137" s="4"/>
    </row>
    <row r="138" spans="1:11" x14ac:dyDescent="0.35">
      <c r="A138" s="7" t="s">
        <v>1080</v>
      </c>
      <c r="B138" s="5">
        <v>45189</v>
      </c>
      <c r="C138" s="6" t="s">
        <v>1088</v>
      </c>
      <c r="D138" s="31" t="s">
        <v>1645</v>
      </c>
      <c r="E138" s="96" t="s">
        <v>969</v>
      </c>
      <c r="F138" s="6" t="s">
        <v>338</v>
      </c>
      <c r="G138" s="6" t="s">
        <v>329</v>
      </c>
      <c r="H138" s="6" t="s">
        <v>328</v>
      </c>
      <c r="I138" s="6" t="s">
        <v>1097</v>
      </c>
      <c r="J138" s="6" t="s">
        <v>344</v>
      </c>
      <c r="K138" s="4"/>
    </row>
    <row r="139" spans="1:11" x14ac:dyDescent="0.35">
      <c r="A139" s="7" t="s">
        <v>1081</v>
      </c>
      <c r="B139" s="5">
        <v>45189</v>
      </c>
      <c r="C139" s="6" t="s">
        <v>1088</v>
      </c>
      <c r="D139" s="31" t="s">
        <v>1645</v>
      </c>
      <c r="E139" s="96" t="s">
        <v>969</v>
      </c>
      <c r="F139" s="6" t="s">
        <v>338</v>
      </c>
      <c r="G139" s="6" t="s">
        <v>329</v>
      </c>
      <c r="H139" s="6" t="s">
        <v>328</v>
      </c>
      <c r="I139" s="6" t="s">
        <v>1097</v>
      </c>
      <c r="J139" s="6"/>
      <c r="K139" s="4"/>
    </row>
    <row r="140" spans="1:11" x14ac:dyDescent="0.35">
      <c r="A140" s="7" t="s">
        <v>1082</v>
      </c>
      <c r="B140" s="5">
        <v>45189</v>
      </c>
      <c r="C140" s="6" t="s">
        <v>1088</v>
      </c>
      <c r="D140" s="31" t="s">
        <v>1645</v>
      </c>
      <c r="E140" s="96" t="s">
        <v>969</v>
      </c>
      <c r="F140" s="6" t="s">
        <v>338</v>
      </c>
      <c r="G140" s="6" t="s">
        <v>329</v>
      </c>
      <c r="H140" s="6" t="s">
        <v>343</v>
      </c>
      <c r="I140" s="6" t="s">
        <v>1097</v>
      </c>
      <c r="J140" s="6"/>
      <c r="K140" s="4"/>
    </row>
    <row r="141" spans="1:11" x14ac:dyDescent="0.35">
      <c r="A141" s="7" t="s">
        <v>1083</v>
      </c>
      <c r="B141" s="5">
        <v>45189</v>
      </c>
      <c r="C141" s="6" t="s">
        <v>1088</v>
      </c>
      <c r="D141" s="31" t="s">
        <v>1645</v>
      </c>
      <c r="E141" s="96" t="s">
        <v>969</v>
      </c>
      <c r="F141" s="6" t="s">
        <v>338</v>
      </c>
      <c r="G141" s="6" t="s">
        <v>329</v>
      </c>
      <c r="H141" s="6" t="s">
        <v>343</v>
      </c>
      <c r="I141" s="6" t="s">
        <v>1097</v>
      </c>
      <c r="J141" s="6"/>
      <c r="K141" s="4"/>
    </row>
    <row r="142" spans="1:11" x14ac:dyDescent="0.35">
      <c r="A142" s="7" t="s">
        <v>1084</v>
      </c>
      <c r="B142" s="5">
        <v>45189</v>
      </c>
      <c r="C142" s="6" t="s">
        <v>1088</v>
      </c>
      <c r="D142" s="31" t="s">
        <v>1644</v>
      </c>
      <c r="E142" s="96" t="s">
        <v>969</v>
      </c>
      <c r="F142" s="6" t="s">
        <v>1091</v>
      </c>
      <c r="G142" s="6" t="s">
        <v>342</v>
      </c>
      <c r="H142" s="6" t="s">
        <v>328</v>
      </c>
      <c r="I142" s="6" t="s">
        <v>1098</v>
      </c>
      <c r="J142" s="6" t="s">
        <v>349</v>
      </c>
      <c r="K142" s="4"/>
    </row>
    <row r="143" spans="1:11" x14ac:dyDescent="0.35">
      <c r="A143" s="7" t="s">
        <v>1085</v>
      </c>
      <c r="B143" s="5">
        <v>45189</v>
      </c>
      <c r="C143" s="6" t="s">
        <v>1088</v>
      </c>
      <c r="D143" s="31" t="s">
        <v>1644</v>
      </c>
      <c r="E143" s="96" t="s">
        <v>969</v>
      </c>
      <c r="F143" s="6" t="s">
        <v>1091</v>
      </c>
      <c r="G143" s="6" t="s">
        <v>342</v>
      </c>
      <c r="H143" s="6" t="s">
        <v>328</v>
      </c>
      <c r="I143" s="6" t="s">
        <v>1098</v>
      </c>
      <c r="J143" s="4"/>
      <c r="K143" s="4"/>
    </row>
    <row r="144" spans="1:11" x14ac:dyDescent="0.35">
      <c r="A144" s="7" t="s">
        <v>1086</v>
      </c>
      <c r="B144" s="5">
        <v>45189</v>
      </c>
      <c r="C144" s="6" t="s">
        <v>1088</v>
      </c>
      <c r="D144" s="31" t="s">
        <v>1644</v>
      </c>
      <c r="E144" s="96" t="s">
        <v>969</v>
      </c>
      <c r="F144" s="6" t="s">
        <v>1091</v>
      </c>
      <c r="G144" s="6" t="s">
        <v>342</v>
      </c>
      <c r="H144" s="6" t="s">
        <v>343</v>
      </c>
      <c r="I144" s="6" t="s">
        <v>1098</v>
      </c>
      <c r="J144" s="4"/>
      <c r="K144" s="4"/>
    </row>
    <row r="145" spans="1:11" x14ac:dyDescent="0.35">
      <c r="A145" s="7" t="s">
        <v>1087</v>
      </c>
      <c r="B145" s="5">
        <v>45189</v>
      </c>
      <c r="C145" s="6" t="s">
        <v>1088</v>
      </c>
      <c r="D145" s="31" t="s">
        <v>1644</v>
      </c>
      <c r="E145" s="96" t="s">
        <v>969</v>
      </c>
      <c r="F145" s="6" t="s">
        <v>1091</v>
      </c>
      <c r="G145" s="6" t="s">
        <v>342</v>
      </c>
      <c r="H145" s="6" t="s">
        <v>343</v>
      </c>
      <c r="I145" s="6" t="s">
        <v>1098</v>
      </c>
      <c r="J145" s="4"/>
      <c r="K145" s="4"/>
    </row>
    <row r="146" spans="1:11" x14ac:dyDescent="0.35">
      <c r="A146" s="7"/>
      <c r="B146" s="5"/>
      <c r="C146" s="6"/>
      <c r="D146" s="6"/>
      <c r="E146" s="6"/>
      <c r="F146" s="6"/>
      <c r="G146" s="6"/>
      <c r="H146" s="6"/>
      <c r="I146" s="6"/>
      <c r="J146" s="4"/>
      <c r="K146" s="4"/>
    </row>
    <row r="147" spans="1:11" x14ac:dyDescent="0.35">
      <c r="A147" s="7"/>
      <c r="B147" s="5"/>
      <c r="C147" s="6"/>
      <c r="D147" s="6"/>
      <c r="E147" s="6"/>
      <c r="F147" s="6"/>
      <c r="G147" s="6"/>
      <c r="H147" s="6"/>
      <c r="I147" s="6"/>
      <c r="J147" s="4"/>
      <c r="K147" s="4"/>
    </row>
    <row r="148" spans="1:11" x14ac:dyDescent="0.35">
      <c r="A148" s="7"/>
      <c r="B148" s="5"/>
      <c r="C148" s="6"/>
      <c r="D148" s="6"/>
      <c r="E148" s="6"/>
      <c r="F148" s="6"/>
      <c r="G148" s="6"/>
      <c r="H148" s="6"/>
      <c r="I148" s="6"/>
      <c r="J148" s="4"/>
      <c r="K148" s="4"/>
    </row>
    <row r="149" spans="1:11" x14ac:dyDescent="0.35">
      <c r="A149" s="7"/>
      <c r="B149" s="5"/>
      <c r="C149" s="6"/>
      <c r="D149" s="6"/>
      <c r="E149" s="6"/>
      <c r="F149" s="6"/>
      <c r="G149" s="6"/>
      <c r="H149" s="6"/>
      <c r="I149" s="6"/>
      <c r="J149" s="4"/>
      <c r="K149" s="4"/>
    </row>
    <row r="150" spans="1:11" x14ac:dyDescent="0.35">
      <c r="A150" s="7"/>
      <c r="B150" s="5"/>
      <c r="C150" s="6"/>
      <c r="D150" s="6"/>
      <c r="E150" s="6"/>
      <c r="F150" s="6"/>
      <c r="G150" s="6"/>
      <c r="H150" s="6"/>
      <c r="I150" s="6"/>
      <c r="J150" s="4"/>
      <c r="K150" s="4"/>
    </row>
    <row r="151" spans="1:11" x14ac:dyDescent="0.35">
      <c r="A151" s="7"/>
      <c r="B151" s="5"/>
      <c r="C151" s="6"/>
      <c r="D151" s="6"/>
      <c r="E151" s="6"/>
      <c r="F151" s="6"/>
      <c r="G151" s="6"/>
      <c r="H151" s="6"/>
      <c r="I151" s="6"/>
      <c r="J151" s="4"/>
      <c r="K151" s="4"/>
    </row>
    <row r="152" spans="1:11" x14ac:dyDescent="0.35">
      <c r="A152" s="7"/>
      <c r="B152" s="5"/>
      <c r="C152" s="6"/>
      <c r="D152" s="6"/>
      <c r="E152" s="6"/>
      <c r="F152" s="6"/>
      <c r="G152" s="6"/>
      <c r="H152" s="6"/>
      <c r="I152" s="6"/>
      <c r="J152" s="4"/>
      <c r="K152" s="4"/>
    </row>
    <row r="153" spans="1:11" x14ac:dyDescent="0.35">
      <c r="A153" s="7"/>
      <c r="B153" s="5"/>
      <c r="C153" s="6"/>
      <c r="D153" s="6"/>
      <c r="E153" s="6"/>
      <c r="F153" s="6"/>
      <c r="G153" s="6"/>
      <c r="H153" s="6"/>
      <c r="I153" s="6"/>
      <c r="J153" s="4"/>
      <c r="K153" s="4"/>
    </row>
    <row r="154" spans="1:11" x14ac:dyDescent="0.35">
      <c r="A154" s="7"/>
      <c r="B154" s="5"/>
      <c r="C154" s="6"/>
      <c r="D154" s="6"/>
      <c r="E154" s="6"/>
      <c r="F154" s="6"/>
      <c r="G154" s="6"/>
      <c r="H154" s="6"/>
      <c r="I154" s="6"/>
      <c r="J154" s="4"/>
      <c r="K154" s="4"/>
    </row>
    <row r="155" spans="1:11" x14ac:dyDescent="0.35">
      <c r="A155" s="7"/>
      <c r="B155" s="5"/>
      <c r="C155" s="6"/>
      <c r="D155" s="6"/>
      <c r="E155" s="6"/>
      <c r="F155" s="6"/>
      <c r="G155" s="6"/>
      <c r="H155" s="6"/>
      <c r="I155" s="6"/>
      <c r="J155" s="4"/>
      <c r="K155" s="4"/>
    </row>
    <row r="156" spans="1:11" x14ac:dyDescent="0.35">
      <c r="A156" s="7"/>
      <c r="B156" s="5"/>
      <c r="C156" s="6"/>
      <c r="D156" s="6"/>
      <c r="E156" s="6"/>
      <c r="F156" s="6"/>
      <c r="G156" s="6"/>
      <c r="H156" s="6"/>
      <c r="I156" s="6"/>
      <c r="J156" s="4"/>
      <c r="K156" s="4"/>
    </row>
    <row r="157" spans="1:11" x14ac:dyDescent="0.35">
      <c r="A157" s="7"/>
      <c r="B157" s="5"/>
      <c r="C157" s="6"/>
      <c r="D157" s="6"/>
      <c r="E157" s="6"/>
      <c r="F157" s="6"/>
      <c r="G157" s="6"/>
      <c r="H157" s="6"/>
      <c r="I157" s="6"/>
      <c r="J157" s="4"/>
      <c r="K157" s="4"/>
    </row>
    <row r="158" spans="1:11" x14ac:dyDescent="0.35">
      <c r="A158" s="7"/>
      <c r="B158" s="5"/>
      <c r="C158" s="6"/>
      <c r="D158" s="6"/>
      <c r="E158" s="6"/>
      <c r="F158" s="6"/>
      <c r="G158" s="6"/>
      <c r="H158" s="6"/>
      <c r="I158" s="6"/>
      <c r="J158" s="4"/>
      <c r="K158" s="4"/>
    </row>
    <row r="159" spans="1:11" x14ac:dyDescent="0.35">
      <c r="A159" s="7"/>
      <c r="B159" s="5"/>
      <c r="C159" s="6"/>
      <c r="D159" s="6"/>
      <c r="E159" s="6"/>
      <c r="F159" s="6"/>
      <c r="G159" s="6"/>
      <c r="H159" s="6"/>
      <c r="I159" s="6"/>
      <c r="J159" s="4"/>
      <c r="K159" s="4"/>
    </row>
    <row r="160" spans="1:11" x14ac:dyDescent="0.35">
      <c r="A160" s="7"/>
      <c r="B160" s="5"/>
      <c r="C160" s="6"/>
      <c r="D160" s="6"/>
      <c r="E160" s="6"/>
      <c r="F160" s="6"/>
      <c r="G160" s="6"/>
      <c r="H160" s="6"/>
      <c r="I160" s="6"/>
      <c r="J160" s="4"/>
      <c r="K160" s="4"/>
    </row>
    <row r="161" spans="1:11" x14ac:dyDescent="0.35">
      <c r="A161" s="7"/>
      <c r="B161" s="5"/>
      <c r="C161" s="6"/>
      <c r="D161" s="6"/>
      <c r="E161" s="6"/>
      <c r="F161" s="6"/>
      <c r="G161" s="6"/>
      <c r="H161" s="6"/>
      <c r="I161" s="6"/>
      <c r="J161" s="4"/>
      <c r="K161" s="4"/>
    </row>
    <row r="162" spans="1:11" x14ac:dyDescent="0.35">
      <c r="A162" s="7"/>
      <c r="B162" s="5"/>
      <c r="C162" s="6"/>
      <c r="D162" s="6"/>
      <c r="E162" s="6"/>
      <c r="F162" s="6"/>
      <c r="G162" s="6"/>
      <c r="H162" s="6"/>
      <c r="I162" s="6"/>
      <c r="J162" s="4"/>
      <c r="K162" s="4"/>
    </row>
    <row r="163" spans="1:11" x14ac:dyDescent="0.35">
      <c r="A163" s="7"/>
      <c r="B163" s="5"/>
      <c r="C163" s="6"/>
      <c r="D163" s="6"/>
      <c r="E163" s="6"/>
      <c r="F163" s="6"/>
      <c r="G163" s="6"/>
      <c r="H163" s="6"/>
      <c r="I163" s="6"/>
      <c r="J163" s="4"/>
      <c r="K163" s="4"/>
    </row>
    <row r="164" spans="1:11" x14ac:dyDescent="0.35">
      <c r="A164" s="7"/>
      <c r="B164" s="5"/>
      <c r="C164" s="6"/>
      <c r="D164" s="6"/>
      <c r="E164" s="6"/>
      <c r="F164" s="6"/>
      <c r="G164" s="6"/>
      <c r="H164" s="6"/>
      <c r="I164" s="6"/>
      <c r="J164" s="4"/>
      <c r="K164" s="4"/>
    </row>
    <row r="165" spans="1:11" x14ac:dyDescent="0.35">
      <c r="A165" s="7"/>
      <c r="B165" s="5"/>
      <c r="C165" s="6"/>
      <c r="D165" s="6"/>
      <c r="E165" s="6"/>
      <c r="F165" s="6"/>
      <c r="G165" s="6"/>
      <c r="H165" s="6"/>
      <c r="I165" s="6"/>
      <c r="J165" s="4"/>
      <c r="K165" s="4"/>
    </row>
    <row r="166" spans="1:11" x14ac:dyDescent="0.35">
      <c r="A166" s="7"/>
      <c r="B166" s="5"/>
      <c r="C166" s="6"/>
      <c r="D166" s="6"/>
      <c r="E166" s="6"/>
      <c r="F166" s="6"/>
      <c r="G166" s="6"/>
      <c r="H166" s="6"/>
      <c r="I166" s="6"/>
      <c r="J166" s="4"/>
      <c r="K166" s="4"/>
    </row>
    <row r="167" spans="1:11" x14ac:dyDescent="0.35">
      <c r="A167" s="7"/>
      <c r="B167" s="5"/>
      <c r="C167" s="6"/>
      <c r="D167" s="6"/>
      <c r="E167" s="6"/>
      <c r="F167" s="6"/>
      <c r="G167" s="6"/>
      <c r="H167" s="6"/>
      <c r="I167" s="6"/>
      <c r="J167" s="4"/>
      <c r="K167" s="4"/>
    </row>
    <row r="168" spans="1:11" x14ac:dyDescent="0.35">
      <c r="A168" s="7"/>
      <c r="B168" s="5"/>
      <c r="C168" s="6"/>
      <c r="D168" s="6"/>
      <c r="E168" s="6"/>
      <c r="F168" s="6"/>
      <c r="G168" s="6"/>
      <c r="H168" s="6"/>
      <c r="I168" s="6"/>
      <c r="J168" s="4"/>
      <c r="K168" s="4"/>
    </row>
    <row r="169" spans="1:11" x14ac:dyDescent="0.35">
      <c r="A169" s="7"/>
      <c r="B169" s="5"/>
      <c r="C169" s="6"/>
      <c r="D169" s="6"/>
      <c r="E169" s="6"/>
      <c r="F169" s="6"/>
      <c r="G169" s="6"/>
      <c r="H169" s="6"/>
      <c r="I169" s="6"/>
      <c r="J169" s="4"/>
      <c r="K169" s="4"/>
    </row>
    <row r="170" spans="1:11" x14ac:dyDescent="0.35">
      <c r="A170" s="7"/>
      <c r="B170" s="5"/>
      <c r="C170" s="6"/>
      <c r="D170" s="6"/>
      <c r="E170" s="6"/>
      <c r="F170" s="6"/>
      <c r="G170" s="6"/>
      <c r="H170" s="6"/>
      <c r="I170" s="6"/>
      <c r="J170" s="4"/>
      <c r="K170" s="4"/>
    </row>
    <row r="171" spans="1:11" x14ac:dyDescent="0.35">
      <c r="A171" s="7"/>
      <c r="B171" s="5"/>
      <c r="C171" s="6"/>
      <c r="D171" s="6"/>
      <c r="E171" s="6"/>
      <c r="F171" s="6"/>
      <c r="G171" s="6"/>
      <c r="H171" s="6"/>
      <c r="I171" s="6"/>
      <c r="J171" s="4"/>
      <c r="K171" s="4"/>
    </row>
    <row r="172" spans="1:11" x14ac:dyDescent="0.35">
      <c r="A172" s="7"/>
      <c r="B172" s="5"/>
      <c r="C172" s="6"/>
      <c r="D172" s="6"/>
      <c r="E172" s="6"/>
      <c r="F172" s="6"/>
      <c r="G172" s="6"/>
      <c r="H172" s="6"/>
      <c r="I172" s="6"/>
      <c r="J172" s="4"/>
      <c r="K172" s="4"/>
    </row>
    <row r="173" spans="1:11" x14ac:dyDescent="0.35">
      <c r="A173" s="7"/>
      <c r="B173" s="5"/>
      <c r="C173" s="6"/>
      <c r="D173" s="6"/>
      <c r="E173" s="6"/>
      <c r="F173" s="6"/>
      <c r="G173" s="6"/>
      <c r="H173" s="6"/>
      <c r="I173" s="6"/>
      <c r="J173" s="4"/>
      <c r="K173" s="4"/>
    </row>
    <row r="174" spans="1:11" x14ac:dyDescent="0.35">
      <c r="A174" s="7"/>
      <c r="B174" s="5"/>
      <c r="C174" s="6"/>
      <c r="D174" s="6"/>
      <c r="E174" s="6"/>
      <c r="F174" s="6"/>
      <c r="G174" s="6"/>
      <c r="H174" s="6"/>
      <c r="I174" s="6"/>
      <c r="J174" s="4"/>
      <c r="K174" s="4"/>
    </row>
    <row r="175" spans="1:11" x14ac:dyDescent="0.35">
      <c r="A175" s="7"/>
      <c r="B175" s="5"/>
      <c r="C175" s="6"/>
      <c r="D175" s="6"/>
      <c r="E175" s="6"/>
      <c r="F175" s="6"/>
      <c r="G175" s="6"/>
      <c r="H175" s="6"/>
      <c r="I175" s="6"/>
      <c r="J175" s="4"/>
      <c r="K175" s="4"/>
    </row>
    <row r="176" spans="1:11" x14ac:dyDescent="0.35">
      <c r="A176" s="7"/>
      <c r="B176" s="5"/>
      <c r="C176" s="6"/>
      <c r="D176" s="6"/>
      <c r="E176" s="6"/>
      <c r="F176" s="6"/>
      <c r="G176" s="6"/>
      <c r="H176" s="6"/>
      <c r="I176" s="6"/>
      <c r="J176" s="4"/>
      <c r="K176" s="4"/>
    </row>
    <row r="177" spans="1:11" x14ac:dyDescent="0.35">
      <c r="A177" s="7"/>
      <c r="B177" s="5"/>
      <c r="C177" s="6"/>
      <c r="D177" s="6"/>
      <c r="E177" s="6"/>
      <c r="F177" s="6"/>
      <c r="G177" s="6"/>
      <c r="H177" s="6"/>
      <c r="I177" s="6"/>
      <c r="J177" s="4"/>
      <c r="K177" s="4"/>
    </row>
    <row r="178" spans="1:11" x14ac:dyDescent="0.35">
      <c r="A178" s="7"/>
      <c r="B178" s="5"/>
      <c r="C178" s="6"/>
      <c r="D178" s="6"/>
      <c r="E178" s="6"/>
      <c r="F178" s="6"/>
      <c r="G178" s="6"/>
      <c r="H178" s="6"/>
      <c r="I178" s="6"/>
      <c r="J178" s="4"/>
      <c r="K178" s="4"/>
    </row>
    <row r="179" spans="1:11" x14ac:dyDescent="0.35">
      <c r="A179" s="7"/>
      <c r="B179" s="5"/>
      <c r="C179" s="6"/>
      <c r="D179" s="6"/>
      <c r="E179" s="6"/>
      <c r="F179" s="6"/>
      <c r="G179" s="6"/>
      <c r="H179" s="6"/>
      <c r="I179" s="6"/>
      <c r="J179" s="4"/>
      <c r="K179" s="4"/>
    </row>
    <row r="180" spans="1:11" x14ac:dyDescent="0.35">
      <c r="A180" s="7"/>
      <c r="B180" s="5"/>
      <c r="C180" s="6"/>
      <c r="D180" s="6"/>
      <c r="E180" s="6"/>
      <c r="F180" s="6"/>
      <c r="G180" s="6"/>
      <c r="H180" s="6"/>
      <c r="I180" s="6"/>
      <c r="J180" s="4"/>
      <c r="K180" s="4"/>
    </row>
    <row r="181" spans="1:11" x14ac:dyDescent="0.35">
      <c r="A181" s="7"/>
      <c r="B181" s="5"/>
      <c r="C181" s="6"/>
      <c r="D181" s="6"/>
      <c r="E181" s="6"/>
      <c r="F181" s="6"/>
      <c r="G181" s="6"/>
      <c r="H181" s="6"/>
      <c r="I181" s="6"/>
      <c r="J181" s="4"/>
      <c r="K181" s="4"/>
    </row>
    <row r="182" spans="1:11" x14ac:dyDescent="0.35">
      <c r="A182" s="7"/>
      <c r="B182" s="5"/>
      <c r="C182" s="6"/>
      <c r="D182" s="6"/>
      <c r="E182" s="6"/>
      <c r="F182" s="6"/>
      <c r="G182" s="6"/>
      <c r="H182" s="6"/>
      <c r="I182" s="6"/>
      <c r="J182" s="4"/>
      <c r="K182" s="4"/>
    </row>
    <row r="183" spans="1:11" x14ac:dyDescent="0.35">
      <c r="A183" s="7"/>
      <c r="B183" s="5"/>
      <c r="C183" s="6"/>
      <c r="D183" s="6"/>
      <c r="E183" s="6"/>
      <c r="F183" s="6"/>
      <c r="G183" s="6"/>
      <c r="H183" s="6"/>
      <c r="I183" s="6"/>
      <c r="J183" s="4"/>
      <c r="K183" s="4"/>
    </row>
    <row r="184" spans="1:11" x14ac:dyDescent="0.35">
      <c r="A184" s="7"/>
      <c r="B184" s="5"/>
      <c r="C184" s="6"/>
      <c r="D184" s="6"/>
      <c r="E184" s="6"/>
      <c r="F184" s="6"/>
      <c r="G184" s="6"/>
      <c r="H184" s="6"/>
      <c r="I184" s="6"/>
      <c r="J184" s="4"/>
      <c r="K184" s="4"/>
    </row>
    <row r="185" spans="1:11" x14ac:dyDescent="0.35">
      <c r="A185" s="7"/>
      <c r="B185" s="5"/>
      <c r="C185" s="6"/>
      <c r="D185" s="6"/>
      <c r="E185" s="6"/>
      <c r="F185" s="6"/>
      <c r="G185" s="6"/>
      <c r="H185" s="6"/>
      <c r="I185" s="6"/>
      <c r="J185" s="4"/>
      <c r="K185" s="4"/>
    </row>
    <row r="186" spans="1:11" x14ac:dyDescent="0.35">
      <c r="A186" s="7"/>
      <c r="B186" s="5"/>
      <c r="C186" s="6"/>
      <c r="D186" s="6"/>
      <c r="E186" s="6"/>
      <c r="F186" s="6"/>
      <c r="G186" s="6"/>
      <c r="H186" s="6"/>
      <c r="I186" s="6"/>
      <c r="J186" s="4"/>
      <c r="K186" s="4"/>
    </row>
    <row r="187" spans="1:11" x14ac:dyDescent="0.35">
      <c r="A187" s="7"/>
      <c r="B187" s="5"/>
      <c r="C187" s="6"/>
      <c r="D187" s="6"/>
      <c r="E187" s="6"/>
      <c r="F187" s="6"/>
      <c r="G187" s="6"/>
      <c r="H187" s="6"/>
      <c r="I187" s="6"/>
      <c r="J187" s="4"/>
      <c r="K187" s="4"/>
    </row>
    <row r="188" spans="1:11" x14ac:dyDescent="0.35">
      <c r="A188" s="7"/>
      <c r="B188" s="5"/>
      <c r="C188" s="6"/>
      <c r="D188" s="6"/>
      <c r="E188" s="6"/>
      <c r="F188" s="6"/>
      <c r="G188" s="6"/>
      <c r="H188" s="6"/>
      <c r="I188" s="6"/>
      <c r="J188" s="4"/>
      <c r="K188" s="4"/>
    </row>
    <row r="189" spans="1:11" x14ac:dyDescent="0.35">
      <c r="A189" s="7"/>
      <c r="B189" s="5"/>
      <c r="C189" s="6"/>
      <c r="D189" s="6"/>
      <c r="E189" s="6"/>
      <c r="F189" s="6"/>
      <c r="G189" s="6"/>
      <c r="H189" s="6"/>
      <c r="I189" s="6"/>
      <c r="J189" s="4"/>
      <c r="K189" s="4"/>
    </row>
    <row r="190" spans="1:11" x14ac:dyDescent="0.35">
      <c r="A190" s="7"/>
      <c r="B190" s="5"/>
      <c r="C190" s="6"/>
      <c r="D190" s="6"/>
      <c r="E190" s="6"/>
      <c r="F190" s="6"/>
      <c r="G190" s="6"/>
      <c r="H190" s="6"/>
      <c r="I190" s="6"/>
      <c r="J190" s="4"/>
      <c r="K190" s="4"/>
    </row>
    <row r="191" spans="1:11" x14ac:dyDescent="0.35">
      <c r="A191" s="7"/>
      <c r="B191" s="5"/>
      <c r="C191" s="6"/>
      <c r="D191" s="6"/>
      <c r="E191" s="6"/>
      <c r="F191" s="6"/>
      <c r="G191" s="6"/>
      <c r="H191" s="6"/>
      <c r="I191" s="6"/>
      <c r="J191" s="4"/>
      <c r="K191" s="4"/>
    </row>
    <row r="192" spans="1:11" x14ac:dyDescent="0.35">
      <c r="A192" s="7"/>
      <c r="B192" s="5"/>
      <c r="C192" s="6"/>
      <c r="D192" s="6"/>
      <c r="E192" s="6"/>
      <c r="F192" s="6"/>
      <c r="G192" s="6"/>
      <c r="H192" s="6"/>
      <c r="I192" s="6"/>
      <c r="J192" s="4"/>
      <c r="K192" s="4"/>
    </row>
    <row r="193" spans="1:11" x14ac:dyDescent="0.35">
      <c r="A193" s="7"/>
      <c r="B193" s="5"/>
      <c r="C193" s="6"/>
      <c r="D193" s="6"/>
      <c r="E193" s="6"/>
      <c r="F193" s="6"/>
      <c r="G193" s="6"/>
      <c r="H193" s="6"/>
      <c r="I193" s="6"/>
      <c r="J193" s="4"/>
      <c r="K193" s="4"/>
    </row>
    <row r="194" spans="1:11" x14ac:dyDescent="0.35">
      <c r="A194" s="7"/>
      <c r="B194" s="5"/>
      <c r="C194" s="6"/>
      <c r="D194" s="6"/>
      <c r="E194" s="6"/>
      <c r="F194" s="6"/>
      <c r="G194" s="6"/>
      <c r="H194" s="6"/>
      <c r="I194" s="6"/>
      <c r="J194" s="4"/>
      <c r="K194" s="4"/>
    </row>
    <row r="195" spans="1:11" x14ac:dyDescent="0.35">
      <c r="A195" s="7"/>
      <c r="B195" s="5"/>
      <c r="C195" s="6"/>
      <c r="D195" s="6"/>
      <c r="E195" s="6"/>
      <c r="F195" s="6"/>
      <c r="G195" s="6"/>
      <c r="H195" s="6"/>
      <c r="I195" s="6"/>
      <c r="J195" s="4"/>
      <c r="K195" s="4"/>
    </row>
    <row r="196" spans="1:11" x14ac:dyDescent="0.35">
      <c r="A196" s="7"/>
      <c r="B196" s="5"/>
      <c r="C196" s="6"/>
      <c r="D196" s="6"/>
      <c r="E196" s="6"/>
      <c r="F196" s="6"/>
      <c r="G196" s="6"/>
      <c r="H196" s="6"/>
      <c r="I196" s="6"/>
      <c r="J196" s="4"/>
      <c r="K196" s="4"/>
    </row>
    <row r="197" spans="1:11" x14ac:dyDescent="0.35">
      <c r="A197" s="7"/>
      <c r="B197" s="5"/>
      <c r="C197" s="6"/>
      <c r="D197" s="6"/>
      <c r="E197" s="6"/>
      <c r="F197" s="6"/>
      <c r="G197" s="6"/>
      <c r="H197" s="6"/>
      <c r="I197" s="6"/>
      <c r="J197" s="4"/>
      <c r="K197" s="4"/>
    </row>
    <row r="198" spans="1:11" x14ac:dyDescent="0.35">
      <c r="A198" s="7"/>
      <c r="B198" s="5"/>
      <c r="C198" s="6"/>
      <c r="D198" s="6"/>
      <c r="E198" s="6"/>
      <c r="F198" s="6"/>
      <c r="G198" s="6"/>
      <c r="H198" s="6"/>
      <c r="I198" s="6"/>
      <c r="J198" s="4"/>
      <c r="K198" s="4"/>
    </row>
    <row r="199" spans="1:11" x14ac:dyDescent="0.35">
      <c r="A199" s="7"/>
      <c r="B199" s="5"/>
      <c r="C199" s="6"/>
      <c r="D199" s="6"/>
      <c r="E199" s="6"/>
      <c r="F199" s="6"/>
      <c r="G199" s="6"/>
      <c r="H199" s="6"/>
      <c r="I199" s="6"/>
      <c r="J199" s="4"/>
      <c r="K199" s="4"/>
    </row>
    <row r="200" spans="1:11" x14ac:dyDescent="0.35">
      <c r="A200" s="7"/>
      <c r="B200" s="5"/>
      <c r="C200" s="6"/>
      <c r="D200" s="6"/>
      <c r="E200" s="6"/>
      <c r="F200" s="6"/>
      <c r="G200" s="6"/>
      <c r="H200" s="6"/>
      <c r="I200" s="6"/>
      <c r="J200" s="4"/>
      <c r="K200" s="4"/>
    </row>
    <row r="201" spans="1:11" x14ac:dyDescent="0.35">
      <c r="A201" s="7"/>
      <c r="B201" s="5"/>
      <c r="C201" s="6"/>
      <c r="D201" s="6"/>
      <c r="E201" s="6"/>
      <c r="F201" s="6"/>
      <c r="G201" s="6"/>
      <c r="H201" s="6"/>
      <c r="I201" s="6"/>
      <c r="J201" s="4"/>
      <c r="K201" s="4"/>
    </row>
    <row r="202" spans="1:11" x14ac:dyDescent="0.35">
      <c r="A202" s="7"/>
      <c r="B202" s="5"/>
      <c r="C202" s="6"/>
      <c r="D202" s="6"/>
      <c r="E202" s="6"/>
      <c r="F202" s="6"/>
      <c r="G202" s="6"/>
      <c r="H202" s="6"/>
      <c r="I202" s="6"/>
      <c r="J202" s="4"/>
      <c r="K202" s="4"/>
    </row>
    <row r="203" spans="1:11" x14ac:dyDescent="0.35">
      <c r="A203" s="7"/>
      <c r="B203" s="5"/>
      <c r="C203" s="6"/>
      <c r="D203" s="6"/>
      <c r="E203" s="6"/>
      <c r="F203" s="6"/>
      <c r="G203" s="6"/>
      <c r="H203" s="6"/>
      <c r="I203" s="6"/>
      <c r="J203" s="4"/>
      <c r="K203" s="4"/>
    </row>
    <row r="204" spans="1:11" x14ac:dyDescent="0.35">
      <c r="A204" s="7"/>
      <c r="B204" s="5"/>
      <c r="C204" s="6"/>
      <c r="D204" s="6"/>
      <c r="E204" s="6"/>
      <c r="F204" s="6"/>
      <c r="G204" s="6"/>
      <c r="H204" s="6"/>
      <c r="I204" s="6"/>
      <c r="J204" s="4"/>
      <c r="K204" s="4"/>
    </row>
    <row r="205" spans="1:11" x14ac:dyDescent="0.35">
      <c r="A205" s="7"/>
      <c r="B205" s="5"/>
      <c r="C205" s="6"/>
      <c r="D205" s="6"/>
      <c r="E205" s="6"/>
      <c r="F205" s="6"/>
      <c r="G205" s="6"/>
      <c r="H205" s="6"/>
      <c r="I205" s="6"/>
      <c r="J205" s="4"/>
      <c r="K205" s="4"/>
    </row>
    <row r="206" spans="1:11" x14ac:dyDescent="0.35">
      <c r="A206" s="7"/>
      <c r="B206" s="5"/>
      <c r="C206" s="6"/>
      <c r="D206" s="6"/>
      <c r="E206" s="6"/>
      <c r="F206" s="6"/>
      <c r="G206" s="6"/>
      <c r="H206" s="6"/>
      <c r="I206" s="6"/>
      <c r="J206" s="4"/>
      <c r="K206" s="4"/>
    </row>
    <row r="207" spans="1:11" x14ac:dyDescent="0.35">
      <c r="A207" s="7"/>
      <c r="B207" s="5"/>
      <c r="C207" s="6"/>
      <c r="D207" s="6"/>
      <c r="E207" s="6"/>
      <c r="F207" s="6"/>
      <c r="G207" s="6"/>
      <c r="H207" s="6"/>
      <c r="I207" s="6"/>
      <c r="J207" s="4"/>
      <c r="K207" s="4"/>
    </row>
    <row r="208" spans="1:11" x14ac:dyDescent="0.35">
      <c r="A208" s="7"/>
      <c r="B208" s="5"/>
      <c r="C208" s="6"/>
      <c r="D208" s="6"/>
      <c r="E208" s="6"/>
      <c r="F208" s="6"/>
      <c r="G208" s="6"/>
      <c r="H208" s="6"/>
      <c r="I208" s="6"/>
      <c r="J208" s="4"/>
      <c r="K208" s="4"/>
    </row>
    <row r="209" spans="1:11" x14ac:dyDescent="0.35">
      <c r="A209" s="7"/>
      <c r="B209" s="5"/>
      <c r="C209" s="6"/>
      <c r="D209" s="6"/>
      <c r="E209" s="6"/>
      <c r="F209" s="6"/>
      <c r="G209" s="6"/>
      <c r="H209" s="6"/>
      <c r="I209" s="6"/>
      <c r="J209" s="4"/>
      <c r="K209" s="4"/>
    </row>
    <row r="210" spans="1:11" x14ac:dyDescent="0.35">
      <c r="A210" s="7"/>
      <c r="B210" s="5"/>
      <c r="C210" s="6"/>
      <c r="D210" s="6"/>
      <c r="E210" s="6"/>
      <c r="F210" s="6"/>
      <c r="G210" s="6"/>
      <c r="H210" s="6"/>
      <c r="I210" s="6"/>
      <c r="J210" s="4"/>
      <c r="K210" s="4"/>
    </row>
    <row r="211" spans="1:11" x14ac:dyDescent="0.35">
      <c r="A211" s="7"/>
      <c r="B211" s="5"/>
      <c r="C211" s="6"/>
      <c r="D211" s="6"/>
      <c r="E211" s="6"/>
      <c r="F211" s="6"/>
      <c r="G211" s="6"/>
      <c r="H211" s="6"/>
      <c r="I211" s="6"/>
      <c r="J211" s="4"/>
      <c r="K211" s="4"/>
    </row>
    <row r="212" spans="1:11" x14ac:dyDescent="0.35">
      <c r="A212" s="7"/>
      <c r="B212" s="5"/>
      <c r="C212" s="6"/>
      <c r="D212" s="6"/>
      <c r="E212" s="6"/>
      <c r="F212" s="6"/>
      <c r="G212" s="6"/>
      <c r="H212" s="6"/>
      <c r="I212" s="6"/>
      <c r="J212" s="4"/>
      <c r="K212" s="4"/>
    </row>
    <row r="213" spans="1:11" x14ac:dyDescent="0.35">
      <c r="A213" s="7"/>
      <c r="B213" s="5"/>
      <c r="C213" s="6"/>
      <c r="D213" s="6"/>
      <c r="E213" s="6"/>
      <c r="F213" s="6"/>
      <c r="G213" s="6"/>
      <c r="H213" s="6"/>
      <c r="I213" s="6"/>
      <c r="J213" s="4"/>
      <c r="K213" s="4"/>
    </row>
    <row r="214" spans="1:11" x14ac:dyDescent="0.35">
      <c r="A214" s="7"/>
      <c r="B214" s="5"/>
      <c r="C214" s="6"/>
      <c r="D214" s="6"/>
      <c r="E214" s="6"/>
      <c r="F214" s="6"/>
      <c r="G214" s="6"/>
      <c r="H214" s="6"/>
      <c r="I214" s="6"/>
      <c r="J214" s="4"/>
      <c r="K214" s="4"/>
    </row>
    <row r="215" spans="1:11" x14ac:dyDescent="0.35">
      <c r="A215" s="7"/>
      <c r="B215" s="5"/>
      <c r="C215" s="6"/>
      <c r="D215" s="6"/>
      <c r="E215" s="6"/>
      <c r="F215" s="6"/>
      <c r="G215" s="6"/>
      <c r="H215" s="6"/>
      <c r="I215" s="6"/>
      <c r="J215" s="4"/>
      <c r="K215" s="4"/>
    </row>
    <row r="216" spans="1:11" x14ac:dyDescent="0.35">
      <c r="A216" s="7"/>
      <c r="B216" s="5"/>
      <c r="C216" s="6"/>
      <c r="D216" s="6"/>
      <c r="E216" s="6"/>
      <c r="F216" s="6"/>
      <c r="G216" s="6"/>
      <c r="H216" s="6"/>
      <c r="I216" s="6"/>
      <c r="J216" s="4"/>
      <c r="K216" s="4"/>
    </row>
    <row r="217" spans="1:11" x14ac:dyDescent="0.35">
      <c r="A217" s="7"/>
      <c r="B217" s="5"/>
      <c r="C217" s="6"/>
      <c r="D217" s="6"/>
      <c r="E217" s="6"/>
      <c r="F217" s="6"/>
      <c r="G217" s="6"/>
      <c r="H217" s="6"/>
      <c r="I217" s="6"/>
      <c r="J217" s="4"/>
      <c r="K217" s="4"/>
    </row>
    <row r="218" spans="1:11" x14ac:dyDescent="0.35">
      <c r="A218" s="7"/>
      <c r="B218" s="5"/>
      <c r="C218" s="6"/>
      <c r="D218" s="6"/>
      <c r="E218" s="6"/>
      <c r="F218" s="6"/>
      <c r="G218" s="6"/>
      <c r="H218" s="6"/>
      <c r="I218" s="6"/>
      <c r="J218" s="4"/>
      <c r="K218" s="4"/>
    </row>
    <row r="219" spans="1:11" x14ac:dyDescent="0.35">
      <c r="A219" s="7"/>
      <c r="B219" s="5"/>
      <c r="C219" s="6"/>
      <c r="D219" s="6"/>
      <c r="E219" s="6"/>
      <c r="F219" s="6"/>
      <c r="G219" s="6"/>
      <c r="H219" s="6"/>
      <c r="I219" s="6"/>
      <c r="J219" s="4"/>
      <c r="K219" s="4"/>
    </row>
    <row r="220" spans="1:11" x14ac:dyDescent="0.35">
      <c r="A220" s="7"/>
      <c r="B220" s="5"/>
      <c r="C220" s="6"/>
      <c r="D220" s="6"/>
      <c r="E220" s="6"/>
      <c r="F220" s="6"/>
      <c r="G220" s="6"/>
      <c r="H220" s="6"/>
      <c r="I220" s="6"/>
      <c r="J220" s="4"/>
      <c r="K220" s="4"/>
    </row>
    <row r="221" spans="1:11" x14ac:dyDescent="0.35">
      <c r="A221" s="7"/>
      <c r="B221" s="5"/>
      <c r="C221" s="6"/>
      <c r="D221" s="6"/>
      <c r="E221" s="6"/>
      <c r="F221" s="6"/>
      <c r="G221" s="6"/>
      <c r="H221" s="6"/>
      <c r="I221" s="6"/>
      <c r="J221" s="4"/>
      <c r="K221" s="4"/>
    </row>
    <row r="222" spans="1:11" x14ac:dyDescent="0.35">
      <c r="A222" s="7"/>
      <c r="B222" s="5"/>
      <c r="C222" s="6"/>
      <c r="D222" s="6"/>
      <c r="E222" s="6"/>
      <c r="F222" s="6"/>
      <c r="G222" s="6"/>
      <c r="H222" s="6"/>
      <c r="I222" s="6"/>
      <c r="J222" s="4"/>
      <c r="K222" s="4"/>
    </row>
    <row r="223" spans="1:11" x14ac:dyDescent="0.35">
      <c r="A223" s="7"/>
      <c r="B223" s="5"/>
      <c r="C223" s="6"/>
      <c r="D223" s="6"/>
      <c r="E223" s="6"/>
      <c r="F223" s="6"/>
      <c r="G223" s="6"/>
      <c r="H223" s="6"/>
      <c r="I223" s="6"/>
      <c r="J223" s="4"/>
      <c r="K223" s="4"/>
    </row>
    <row r="224" spans="1:11" x14ac:dyDescent="0.35">
      <c r="A224" s="7"/>
      <c r="B224" s="5"/>
      <c r="C224" s="6"/>
      <c r="D224" s="6"/>
      <c r="E224" s="6"/>
      <c r="F224" s="6"/>
      <c r="G224" s="6"/>
      <c r="H224" s="6"/>
      <c r="I224" s="6"/>
      <c r="J224" s="4"/>
      <c r="K224" s="4"/>
    </row>
    <row r="225" spans="1:11" x14ac:dyDescent="0.35">
      <c r="A225" s="7"/>
      <c r="B225" s="5"/>
      <c r="C225" s="6"/>
      <c r="D225" s="6"/>
      <c r="E225" s="6"/>
      <c r="F225" s="6"/>
      <c r="G225" s="6"/>
      <c r="H225" s="6"/>
      <c r="I225" s="6"/>
      <c r="J225" s="4"/>
      <c r="K225" s="4"/>
    </row>
    <row r="226" spans="1:11" x14ac:dyDescent="0.35">
      <c r="A226" s="7"/>
      <c r="B226" s="5"/>
      <c r="C226" s="6"/>
      <c r="D226" s="6"/>
      <c r="E226" s="6"/>
      <c r="F226" s="6"/>
      <c r="G226" s="6"/>
      <c r="H226" s="6"/>
      <c r="I226" s="6"/>
      <c r="J226" s="4"/>
      <c r="K226" s="4"/>
    </row>
    <row r="227" spans="1:11" x14ac:dyDescent="0.35">
      <c r="A227" s="7"/>
      <c r="B227" s="5"/>
      <c r="C227" s="6"/>
      <c r="D227" s="6"/>
      <c r="E227" s="6"/>
      <c r="F227" s="6"/>
      <c r="G227" s="6"/>
      <c r="H227" s="6"/>
      <c r="I227" s="6"/>
      <c r="J227" s="4"/>
      <c r="K227" s="4"/>
    </row>
    <row r="228" spans="1:11" x14ac:dyDescent="0.35">
      <c r="A228" s="7"/>
      <c r="B228" s="5"/>
      <c r="C228" s="6"/>
      <c r="D228" s="6"/>
      <c r="E228" s="6"/>
      <c r="F228" s="6"/>
      <c r="G228" s="6"/>
      <c r="H228" s="6"/>
      <c r="I228" s="6"/>
      <c r="J228" s="4"/>
      <c r="K228" s="4"/>
    </row>
    <row r="229" spans="1:11" x14ac:dyDescent="0.35">
      <c r="A229" s="7"/>
      <c r="B229" s="5"/>
      <c r="C229" s="6"/>
      <c r="D229" s="6"/>
      <c r="E229" s="6"/>
      <c r="F229" s="6"/>
      <c r="G229" s="6"/>
      <c r="H229" s="6"/>
      <c r="I229" s="6"/>
      <c r="J229" s="4"/>
      <c r="K229" s="4"/>
    </row>
    <row r="230" spans="1:11" x14ac:dyDescent="0.35">
      <c r="A230" s="7"/>
      <c r="B230" s="5"/>
      <c r="C230" s="6"/>
      <c r="D230" s="6"/>
      <c r="E230" s="6"/>
      <c r="F230" s="6"/>
      <c r="G230" s="6"/>
      <c r="H230" s="6"/>
      <c r="I230" s="6"/>
      <c r="J230" s="4"/>
      <c r="K230" s="4"/>
    </row>
    <row r="231" spans="1:11" x14ac:dyDescent="0.35">
      <c r="A231" s="7"/>
      <c r="B231" s="5"/>
      <c r="C231" s="6"/>
      <c r="D231" s="6"/>
      <c r="E231" s="6"/>
      <c r="F231" s="6"/>
      <c r="G231" s="6"/>
      <c r="H231" s="6"/>
      <c r="I231" s="6"/>
      <c r="J231" s="4"/>
      <c r="K231" s="4"/>
    </row>
    <row r="232" spans="1:11" x14ac:dyDescent="0.35">
      <c r="A232" s="7"/>
      <c r="B232" s="5"/>
      <c r="C232" s="6"/>
      <c r="D232" s="6"/>
      <c r="E232" s="6"/>
      <c r="F232" s="6"/>
      <c r="G232" s="6"/>
      <c r="H232" s="6"/>
      <c r="I232" s="6"/>
      <c r="J232" s="4"/>
      <c r="K232" s="4"/>
    </row>
    <row r="233" spans="1:11" x14ac:dyDescent="0.35">
      <c r="A233" s="7"/>
      <c r="B233" s="5"/>
      <c r="C233" s="6"/>
      <c r="D233" s="6"/>
      <c r="E233" s="6"/>
      <c r="F233" s="6"/>
      <c r="G233" s="6"/>
      <c r="H233" s="6"/>
      <c r="I233" s="6"/>
      <c r="J233" s="4"/>
      <c r="K233" s="4"/>
    </row>
    <row r="234" spans="1:11" x14ac:dyDescent="0.35">
      <c r="A234" s="7"/>
      <c r="B234" s="5"/>
      <c r="C234" s="6"/>
      <c r="D234" s="6"/>
      <c r="E234" s="6"/>
      <c r="F234" s="6"/>
      <c r="G234" s="6"/>
      <c r="H234" s="6"/>
      <c r="I234" s="6"/>
      <c r="J234" s="4"/>
      <c r="K234" s="4"/>
    </row>
    <row r="235" spans="1:11" x14ac:dyDescent="0.35">
      <c r="A235" s="7"/>
      <c r="B235" s="5"/>
      <c r="C235" s="6"/>
      <c r="D235" s="6"/>
      <c r="E235" s="6"/>
      <c r="F235" s="6"/>
      <c r="G235" s="6"/>
      <c r="H235" s="6"/>
      <c r="I235" s="6"/>
      <c r="J235" s="4"/>
      <c r="K235" s="4"/>
    </row>
    <row r="236" spans="1:11" x14ac:dyDescent="0.35">
      <c r="A236" s="7"/>
      <c r="B236" s="5"/>
      <c r="C236" s="6"/>
      <c r="D236" s="6"/>
      <c r="E236" s="6"/>
      <c r="F236" s="6"/>
      <c r="G236" s="6"/>
      <c r="H236" s="6"/>
      <c r="I236" s="6"/>
      <c r="J236" s="4"/>
      <c r="K236" s="4"/>
    </row>
    <row r="237" spans="1:11" x14ac:dyDescent="0.35">
      <c r="A237" s="7"/>
      <c r="B237" s="5"/>
      <c r="C237" s="6"/>
      <c r="D237" s="6"/>
      <c r="E237" s="6"/>
      <c r="F237" s="6"/>
      <c r="G237" s="6"/>
      <c r="H237" s="6"/>
      <c r="I237" s="6"/>
      <c r="J237" s="4"/>
      <c r="K237" s="4"/>
    </row>
    <row r="238" spans="1:11" x14ac:dyDescent="0.35">
      <c r="A238" s="7"/>
      <c r="B238" s="5"/>
      <c r="C238" s="6"/>
      <c r="D238" s="6"/>
      <c r="E238" s="6"/>
      <c r="F238" s="6"/>
      <c r="G238" s="6"/>
      <c r="H238" s="6"/>
      <c r="I238" s="6"/>
      <c r="J238" s="4"/>
      <c r="K238" s="4"/>
    </row>
    <row r="239" spans="1:11" x14ac:dyDescent="0.35">
      <c r="A239" s="7"/>
      <c r="B239" s="5"/>
      <c r="C239" s="6"/>
      <c r="D239" s="6"/>
      <c r="E239" s="6"/>
      <c r="F239" s="6"/>
      <c r="G239" s="6"/>
      <c r="H239" s="6"/>
      <c r="I239" s="6"/>
      <c r="J239" s="4"/>
      <c r="K239" s="4"/>
    </row>
    <row r="240" spans="1:11" x14ac:dyDescent="0.35">
      <c r="A240" s="7"/>
      <c r="B240" s="5"/>
      <c r="C240" s="6"/>
      <c r="D240" s="6"/>
      <c r="E240" s="6"/>
      <c r="F240" s="6"/>
      <c r="G240" s="6"/>
      <c r="H240" s="6"/>
      <c r="I240" s="6"/>
      <c r="J240" s="4"/>
      <c r="K240" s="4"/>
    </row>
    <row r="241" spans="1:11" x14ac:dyDescent="0.35">
      <c r="A241" s="7"/>
      <c r="B241" s="5"/>
      <c r="C241" s="6"/>
      <c r="D241" s="6"/>
      <c r="E241" s="6"/>
      <c r="F241" s="6"/>
      <c r="G241" s="6"/>
      <c r="H241" s="6"/>
      <c r="I241" s="6"/>
      <c r="J241" s="4"/>
      <c r="K241" s="4"/>
    </row>
    <row r="242" spans="1:11" x14ac:dyDescent="0.35">
      <c r="A242" s="7"/>
      <c r="B242" s="5"/>
      <c r="C242" s="6"/>
      <c r="D242" s="6"/>
      <c r="E242" s="6"/>
      <c r="F242" s="6"/>
      <c r="G242" s="6"/>
      <c r="H242" s="6"/>
      <c r="I242" s="6"/>
      <c r="J242" s="4"/>
      <c r="K242" s="4"/>
    </row>
    <row r="243" spans="1:11" x14ac:dyDescent="0.35">
      <c r="A243" s="7"/>
      <c r="B243" s="5"/>
      <c r="C243" s="6"/>
      <c r="D243" s="6"/>
      <c r="E243" s="6"/>
      <c r="F243" s="6"/>
      <c r="G243" s="6"/>
      <c r="H243" s="6"/>
      <c r="I243" s="6"/>
      <c r="J243" s="4"/>
      <c r="K243" s="4"/>
    </row>
    <row r="244" spans="1:11" x14ac:dyDescent="0.35">
      <c r="A244" s="7"/>
      <c r="B244" s="5"/>
      <c r="C244" s="6"/>
      <c r="D244" s="6"/>
      <c r="E244" s="6"/>
      <c r="F244" s="6"/>
      <c r="G244" s="6"/>
      <c r="H244" s="6"/>
      <c r="I244" s="6"/>
      <c r="J244" s="4"/>
      <c r="K244" s="4"/>
    </row>
    <row r="245" spans="1:11" x14ac:dyDescent="0.35">
      <c r="A245" s="7"/>
      <c r="B245" s="5"/>
      <c r="C245" s="6"/>
      <c r="D245" s="6"/>
      <c r="E245" s="6"/>
      <c r="F245" s="6"/>
      <c r="G245" s="6"/>
      <c r="H245" s="6"/>
      <c r="I245" s="6"/>
      <c r="J245" s="4"/>
      <c r="K245" s="4"/>
    </row>
    <row r="246" spans="1:11" x14ac:dyDescent="0.35">
      <c r="A246" s="7"/>
      <c r="B246" s="5"/>
      <c r="C246" s="6"/>
      <c r="D246" s="6"/>
      <c r="E246" s="6"/>
      <c r="F246" s="6"/>
      <c r="G246" s="6"/>
      <c r="H246" s="6"/>
      <c r="I246" s="6"/>
      <c r="J246" s="4"/>
      <c r="K246" s="4"/>
    </row>
    <row r="247" spans="1:11" x14ac:dyDescent="0.35">
      <c r="A247" s="7"/>
      <c r="B247" s="5"/>
      <c r="C247" s="6"/>
      <c r="D247" s="6"/>
      <c r="E247" s="6"/>
      <c r="F247" s="6"/>
      <c r="G247" s="6"/>
      <c r="H247" s="6"/>
      <c r="I247" s="6"/>
      <c r="J247" s="4"/>
      <c r="K247" s="4"/>
    </row>
    <row r="248" spans="1:11" x14ac:dyDescent="0.35">
      <c r="A248" s="7"/>
      <c r="B248" s="5"/>
      <c r="C248" s="6"/>
      <c r="D248" s="6"/>
      <c r="E248" s="6"/>
      <c r="F248" s="6"/>
      <c r="G248" s="6"/>
      <c r="H248" s="6"/>
      <c r="I248" s="6"/>
      <c r="J248" s="4"/>
      <c r="K248" s="4"/>
    </row>
    <row r="249" spans="1:11" x14ac:dyDescent="0.35">
      <c r="A249" s="7"/>
      <c r="B249" s="5"/>
      <c r="C249" s="6"/>
      <c r="D249" s="6"/>
      <c r="E249" s="6"/>
      <c r="F249" s="6"/>
      <c r="G249" s="6"/>
      <c r="H249" s="6"/>
      <c r="I249" s="6"/>
      <c r="J249" s="4"/>
      <c r="K249" s="4"/>
    </row>
    <row r="250" spans="1:11" x14ac:dyDescent="0.35">
      <c r="A250" s="7"/>
      <c r="B250" s="5"/>
      <c r="C250" s="6"/>
      <c r="D250" s="6"/>
      <c r="E250" s="6"/>
      <c r="F250" s="6"/>
      <c r="G250" s="6"/>
      <c r="H250" s="6"/>
      <c r="I250" s="6"/>
      <c r="J250" s="4"/>
      <c r="K250" s="4"/>
    </row>
    <row r="251" spans="1:11" x14ac:dyDescent="0.35">
      <c r="A251" s="7"/>
      <c r="B251" s="5"/>
      <c r="C251" s="6"/>
      <c r="D251" s="6"/>
      <c r="E251" s="6"/>
      <c r="F251" s="6"/>
      <c r="G251" s="6"/>
      <c r="H251" s="6"/>
      <c r="I251" s="6"/>
    </row>
    <row r="252" spans="1:11" x14ac:dyDescent="0.35">
      <c r="A252" s="7"/>
      <c r="B252" s="5"/>
      <c r="C252" s="6"/>
      <c r="D252" s="6"/>
      <c r="E252" s="6"/>
      <c r="F252" s="6"/>
      <c r="G252" s="6"/>
      <c r="H252" s="6"/>
      <c r="I252" s="6"/>
    </row>
    <row r="253" spans="1:11" x14ac:dyDescent="0.35">
      <c r="A253" s="7"/>
      <c r="B253" s="5"/>
      <c r="C253" s="6"/>
      <c r="D253" s="6"/>
      <c r="E253" s="6"/>
      <c r="F253" s="6"/>
      <c r="G253" s="6"/>
      <c r="H253" s="6"/>
      <c r="I253" s="6"/>
    </row>
    <row r="254" spans="1:11" x14ac:dyDescent="0.35">
      <c r="A254" s="7"/>
      <c r="B254" s="5"/>
      <c r="C254" s="6"/>
      <c r="D254" s="6"/>
      <c r="E254" s="6"/>
      <c r="F254" s="6"/>
      <c r="G254" s="6"/>
      <c r="H254" s="6"/>
      <c r="I254" s="6"/>
    </row>
    <row r="255" spans="1:11" x14ac:dyDescent="0.35">
      <c r="A255" s="6"/>
      <c r="B255" s="6"/>
      <c r="C255" s="6"/>
      <c r="D255" s="6"/>
      <c r="E255" s="6"/>
      <c r="F255" s="6"/>
      <c r="G255" s="6"/>
      <c r="H255" s="6"/>
      <c r="I255" s="6"/>
      <c r="J255" s="4"/>
      <c r="K255" s="4"/>
    </row>
    <row r="256" spans="1:11" x14ac:dyDescent="0.35">
      <c r="A256" s="6"/>
      <c r="B256" s="6"/>
      <c r="C256" s="6"/>
      <c r="D256" s="6"/>
      <c r="E256" s="6"/>
      <c r="F256" s="6"/>
      <c r="G256" s="6"/>
      <c r="H256" s="6"/>
      <c r="I256" s="6"/>
      <c r="J256" s="4"/>
      <c r="K256" s="4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7"/>
  <sheetViews>
    <sheetView workbookViewId="0">
      <selection activeCell="I1" sqref="I1:J1"/>
    </sheetView>
  </sheetViews>
  <sheetFormatPr baseColWidth="10" defaultColWidth="8.59765625" defaultRowHeight="12.75" x14ac:dyDescent="0.35"/>
  <cols>
    <col min="1" max="1" width="7.33203125" style="32" customWidth="1"/>
    <col min="2" max="16384" width="8.59765625" style="32"/>
  </cols>
  <sheetData>
    <row r="1" spans="1:10" s="33" customFormat="1" ht="13.15" x14ac:dyDescent="0.4">
      <c r="B1" s="33" t="s">
        <v>632</v>
      </c>
      <c r="C1" s="33" t="s">
        <v>633</v>
      </c>
      <c r="D1" s="33" t="s">
        <v>634</v>
      </c>
      <c r="E1" s="33" t="s">
        <v>635</v>
      </c>
      <c r="F1" s="33" t="s">
        <v>644</v>
      </c>
      <c r="G1" s="33" t="s">
        <v>654</v>
      </c>
      <c r="H1" s="33" t="s">
        <v>667</v>
      </c>
      <c r="I1" s="33" t="s">
        <v>668</v>
      </c>
      <c r="J1" s="33" t="s">
        <v>969</v>
      </c>
    </row>
    <row r="2" spans="1:10" ht="13.15" x14ac:dyDescent="0.4">
      <c r="A2" s="36" t="s">
        <v>669</v>
      </c>
      <c r="E2" s="34"/>
      <c r="F2" s="34" t="s">
        <v>672</v>
      </c>
      <c r="G2" s="34" t="s">
        <v>672</v>
      </c>
      <c r="I2" s="34" t="s">
        <v>672</v>
      </c>
      <c r="J2" s="34" t="s">
        <v>672</v>
      </c>
    </row>
    <row r="3" spans="1:10" ht="13.15" x14ac:dyDescent="0.4">
      <c r="A3" s="36" t="s">
        <v>670</v>
      </c>
      <c r="B3" s="34" t="s">
        <v>672</v>
      </c>
      <c r="C3" s="34" t="s">
        <v>672</v>
      </c>
      <c r="D3" s="34" t="s">
        <v>672</v>
      </c>
      <c r="G3" s="34" t="s">
        <v>672</v>
      </c>
      <c r="H3" s="34" t="s">
        <v>672</v>
      </c>
      <c r="I3" s="34" t="s">
        <v>672</v>
      </c>
      <c r="J3" s="34" t="s">
        <v>672</v>
      </c>
    </row>
    <row r="4" spans="1:10" ht="13.15" x14ac:dyDescent="0.4">
      <c r="A4" s="36" t="s">
        <v>671</v>
      </c>
      <c r="B4" s="34" t="s">
        <v>672</v>
      </c>
      <c r="C4" s="34" t="s">
        <v>672</v>
      </c>
      <c r="D4" s="34" t="s">
        <v>672</v>
      </c>
      <c r="E4" s="34" t="s">
        <v>672</v>
      </c>
      <c r="F4" s="34" t="s">
        <v>672</v>
      </c>
      <c r="G4" s="34" t="s">
        <v>672</v>
      </c>
      <c r="H4" s="34" t="s">
        <v>672</v>
      </c>
      <c r="I4" s="34" t="s">
        <v>672</v>
      </c>
      <c r="J4" s="34" t="s">
        <v>672</v>
      </c>
    </row>
    <row r="5" spans="1:10" ht="13.15" x14ac:dyDescent="0.4">
      <c r="A5" s="36" t="s">
        <v>342</v>
      </c>
      <c r="B5" s="34" t="s">
        <v>672</v>
      </c>
      <c r="C5" s="34" t="s">
        <v>672</v>
      </c>
      <c r="D5" s="34" t="s">
        <v>672</v>
      </c>
      <c r="E5" s="34" t="s">
        <v>672</v>
      </c>
      <c r="F5" s="34" t="s">
        <v>672</v>
      </c>
      <c r="G5" s="34" t="s">
        <v>672</v>
      </c>
      <c r="H5" s="34" t="s">
        <v>672</v>
      </c>
      <c r="I5" s="34" t="s">
        <v>672</v>
      </c>
      <c r="J5" s="34" t="s">
        <v>672</v>
      </c>
    </row>
    <row r="6" spans="1:10" x14ac:dyDescent="0.35">
      <c r="A6" s="31"/>
    </row>
    <row r="7" spans="1:10" x14ac:dyDescent="0.35">
      <c r="A7" s="35" t="s">
        <v>673</v>
      </c>
    </row>
  </sheetData>
  <phoneticPr fontId="11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267"/>
  <sheetViews>
    <sheetView topLeftCell="A95" zoomScale="58" workbookViewId="0">
      <selection activeCell="A111" activeCellId="9" sqref="A35:XFD35 A36:XFD36 A39:XFD39 A40:XFD40 A59:XFD59 A60:XFD60 A77:XFD77 A76:XFD76 A110:XFD110 A111:XFD111"/>
    </sheetView>
  </sheetViews>
  <sheetFormatPr baseColWidth="10" defaultColWidth="8.59765625" defaultRowHeight="12.75" x14ac:dyDescent="0.35"/>
  <cols>
    <col min="1" max="1" width="16.06640625" style="8" customWidth="1"/>
    <col min="2" max="2" width="11" style="8" customWidth="1"/>
    <col min="3" max="3" width="16" style="8" customWidth="1"/>
    <col min="4" max="4" width="22.59765625" style="8" customWidth="1"/>
    <col min="5" max="5" width="10.46484375" style="8" customWidth="1"/>
    <col min="6" max="6" width="18.796875" style="8" customWidth="1"/>
    <col min="7" max="7" width="9" style="8" customWidth="1"/>
    <col min="8" max="8" width="8.53125" style="8" customWidth="1"/>
    <col min="9" max="9" width="7.796875" style="8" customWidth="1"/>
    <col min="10" max="10" width="11.33203125" style="8" customWidth="1"/>
    <col min="11" max="16384" width="8.59765625" style="4"/>
  </cols>
  <sheetData>
    <row r="1" spans="1:14" s="21" customFormat="1" ht="19.5" customHeight="1" x14ac:dyDescent="0.4">
      <c r="A1" s="20" t="s">
        <v>5</v>
      </c>
      <c r="B1" s="20" t="s">
        <v>0</v>
      </c>
      <c r="C1" s="20" t="s">
        <v>1785</v>
      </c>
      <c r="D1" s="20" t="s">
        <v>1786</v>
      </c>
      <c r="E1" s="20" t="s">
        <v>493</v>
      </c>
      <c r="F1" s="20" t="s">
        <v>10</v>
      </c>
      <c r="G1" s="21" t="s">
        <v>199</v>
      </c>
      <c r="H1" s="22" t="s">
        <v>197</v>
      </c>
      <c r="I1" s="22" t="s">
        <v>362</v>
      </c>
      <c r="J1" s="20" t="s">
        <v>1</v>
      </c>
      <c r="N1" s="21" t="s">
        <v>1361</v>
      </c>
    </row>
    <row r="2" spans="1:14" ht="12.75" customHeight="1" x14ac:dyDescent="0.35">
      <c r="A2" s="23" t="s">
        <v>18</v>
      </c>
      <c r="B2" s="5">
        <v>45146</v>
      </c>
      <c r="C2" s="96" t="s">
        <v>663</v>
      </c>
      <c r="D2" s="96" t="s">
        <v>1787</v>
      </c>
      <c r="E2" s="29" t="s">
        <v>632</v>
      </c>
      <c r="F2" s="6" t="s">
        <v>11</v>
      </c>
      <c r="G2" s="6" t="s">
        <v>482</v>
      </c>
      <c r="H2" s="6" t="s">
        <v>196</v>
      </c>
      <c r="I2" s="8">
        <v>1</v>
      </c>
      <c r="J2" s="6" t="s">
        <v>353</v>
      </c>
      <c r="K2" s="4" t="s">
        <v>1810</v>
      </c>
    </row>
    <row r="3" spans="1:14" ht="12.75" customHeight="1" x14ac:dyDescent="0.35">
      <c r="A3" s="23" t="s">
        <v>19</v>
      </c>
      <c r="B3" s="5">
        <v>45146</v>
      </c>
      <c r="C3" s="96" t="s">
        <v>663</v>
      </c>
      <c r="D3" s="96" t="s">
        <v>1787</v>
      </c>
      <c r="E3" s="29" t="s">
        <v>632</v>
      </c>
      <c r="F3" s="6" t="s">
        <v>198</v>
      </c>
      <c r="G3" s="6" t="s">
        <v>354</v>
      </c>
      <c r="H3" s="6" t="s">
        <v>356</v>
      </c>
      <c r="I3" s="6" t="s">
        <v>360</v>
      </c>
      <c r="J3" s="4"/>
      <c r="K3"/>
    </row>
    <row r="4" spans="1:14" ht="12.75" customHeight="1" x14ac:dyDescent="0.35">
      <c r="A4" s="23" t="s">
        <v>20</v>
      </c>
      <c r="B4" s="5">
        <v>45146</v>
      </c>
      <c r="C4" s="96" t="s">
        <v>663</v>
      </c>
      <c r="D4" s="96" t="s">
        <v>1787</v>
      </c>
      <c r="E4" s="29" t="s">
        <v>632</v>
      </c>
      <c r="F4" s="6" t="s">
        <v>198</v>
      </c>
      <c r="G4" s="6" t="s">
        <v>354</v>
      </c>
      <c r="H4" s="6" t="s">
        <v>196</v>
      </c>
      <c r="I4" s="6" t="s">
        <v>360</v>
      </c>
      <c r="J4" s="4"/>
      <c r="K4"/>
    </row>
    <row r="5" spans="1:14" ht="12.75" customHeight="1" x14ac:dyDescent="0.35">
      <c r="A5" s="23" t="s">
        <v>21</v>
      </c>
      <c r="B5" s="5">
        <v>45146</v>
      </c>
      <c r="C5" s="96" t="s">
        <v>663</v>
      </c>
      <c r="D5" s="96" t="s">
        <v>1787</v>
      </c>
      <c r="E5" s="29" t="s">
        <v>632</v>
      </c>
      <c r="F5" s="6" t="s">
        <v>355</v>
      </c>
      <c r="G5" s="6" t="s">
        <v>200</v>
      </c>
      <c r="H5" s="6" t="s">
        <v>356</v>
      </c>
      <c r="I5" s="6" t="s">
        <v>360</v>
      </c>
      <c r="J5" s="4"/>
      <c r="K5"/>
    </row>
    <row r="6" spans="1:14" ht="12.75" customHeight="1" x14ac:dyDescent="0.35">
      <c r="A6" s="23" t="s">
        <v>22</v>
      </c>
      <c r="B6" s="5">
        <v>45146</v>
      </c>
      <c r="C6" s="96" t="s">
        <v>663</v>
      </c>
      <c r="D6" s="96" t="s">
        <v>1787</v>
      </c>
      <c r="E6" s="29" t="s">
        <v>632</v>
      </c>
      <c r="F6" s="6" t="s">
        <v>355</v>
      </c>
      <c r="G6" s="6" t="s">
        <v>200</v>
      </c>
      <c r="H6" s="6" t="s">
        <v>196</v>
      </c>
      <c r="I6" s="6" t="s">
        <v>360</v>
      </c>
      <c r="K6"/>
    </row>
    <row r="7" spans="1:14" ht="12.75" customHeight="1" x14ac:dyDescent="0.35">
      <c r="A7" s="23" t="s">
        <v>133</v>
      </c>
      <c r="B7" s="5">
        <v>45146</v>
      </c>
      <c r="C7" s="96" t="s">
        <v>663</v>
      </c>
      <c r="D7" s="96" t="s">
        <v>1787</v>
      </c>
      <c r="E7" s="29" t="s">
        <v>632</v>
      </c>
      <c r="F7" s="6" t="s">
        <v>358</v>
      </c>
      <c r="G7" s="6" t="s">
        <v>200</v>
      </c>
      <c r="H7" s="6" t="s">
        <v>356</v>
      </c>
      <c r="I7" s="6" t="s">
        <v>360</v>
      </c>
      <c r="J7" s="4"/>
      <c r="K7"/>
    </row>
    <row r="8" spans="1:14" ht="12.75" customHeight="1" x14ac:dyDescent="0.35">
      <c r="A8" s="23" t="s">
        <v>134</v>
      </c>
      <c r="B8" s="5">
        <v>45146</v>
      </c>
      <c r="C8" s="96" t="s">
        <v>663</v>
      </c>
      <c r="D8" s="96" t="s">
        <v>1787</v>
      </c>
      <c r="E8" s="29" t="s">
        <v>632</v>
      </c>
      <c r="F8" s="6" t="s">
        <v>358</v>
      </c>
      <c r="G8" s="6" t="s">
        <v>200</v>
      </c>
      <c r="H8" s="6" t="s">
        <v>196</v>
      </c>
      <c r="I8" s="6" t="s">
        <v>360</v>
      </c>
      <c r="K8"/>
    </row>
    <row r="9" spans="1:14" ht="12.75" customHeight="1" x14ac:dyDescent="0.35">
      <c r="A9" s="23" t="s">
        <v>135</v>
      </c>
      <c r="B9" s="5">
        <v>45146</v>
      </c>
      <c r="C9" s="96" t="s">
        <v>663</v>
      </c>
      <c r="D9" s="96" t="s">
        <v>1787</v>
      </c>
      <c r="E9" s="29" t="s">
        <v>632</v>
      </c>
      <c r="F9" s="6" t="s">
        <v>359</v>
      </c>
      <c r="G9" s="6" t="s">
        <v>200</v>
      </c>
      <c r="H9" s="6" t="s">
        <v>356</v>
      </c>
      <c r="I9" s="6" t="s">
        <v>360</v>
      </c>
      <c r="K9"/>
    </row>
    <row r="10" spans="1:14" ht="12.75" customHeight="1" x14ac:dyDescent="0.35">
      <c r="A10" s="23" t="s">
        <v>136</v>
      </c>
      <c r="B10" s="5">
        <v>45146</v>
      </c>
      <c r="C10" s="96" t="s">
        <v>663</v>
      </c>
      <c r="D10" s="96" t="s">
        <v>1787</v>
      </c>
      <c r="E10" s="29" t="s">
        <v>632</v>
      </c>
      <c r="F10" s="6" t="s">
        <v>359</v>
      </c>
      <c r="G10" s="6" t="s">
        <v>200</v>
      </c>
      <c r="H10" s="6" t="s">
        <v>196</v>
      </c>
      <c r="I10" s="6" t="s">
        <v>360</v>
      </c>
      <c r="J10" s="4"/>
      <c r="K10"/>
    </row>
    <row r="11" spans="1:14" ht="19.05" customHeight="1" x14ac:dyDescent="0.35">
      <c r="A11" s="23" t="s">
        <v>137</v>
      </c>
      <c r="B11" s="5">
        <v>45146</v>
      </c>
      <c r="C11" s="96" t="s">
        <v>663</v>
      </c>
      <c r="D11" s="96" t="s">
        <v>1787</v>
      </c>
      <c r="E11" s="29" t="s">
        <v>632</v>
      </c>
      <c r="F11" s="6" t="s">
        <v>198</v>
      </c>
      <c r="G11" s="6" t="s">
        <v>354</v>
      </c>
      <c r="H11" s="6" t="s">
        <v>356</v>
      </c>
      <c r="I11" s="6" t="s">
        <v>215</v>
      </c>
      <c r="J11" s="4"/>
      <c r="K11" s="4" t="s">
        <v>1810</v>
      </c>
    </row>
    <row r="12" spans="1:14" ht="12.75" customHeight="1" x14ac:dyDescent="0.35">
      <c r="A12" s="23" t="s">
        <v>138</v>
      </c>
      <c r="B12" s="5">
        <v>45146</v>
      </c>
      <c r="C12" s="96" t="s">
        <v>663</v>
      </c>
      <c r="D12" s="96" t="s">
        <v>1787</v>
      </c>
      <c r="E12" s="29" t="s">
        <v>632</v>
      </c>
      <c r="F12" s="6" t="s">
        <v>198</v>
      </c>
      <c r="G12" s="6" t="s">
        <v>354</v>
      </c>
      <c r="H12" s="6" t="s">
        <v>196</v>
      </c>
      <c r="I12" s="6" t="s">
        <v>215</v>
      </c>
      <c r="J12" s="4"/>
      <c r="K12"/>
    </row>
    <row r="13" spans="1:14" ht="12.75" customHeight="1" x14ac:dyDescent="0.35">
      <c r="A13" s="23" t="s">
        <v>139</v>
      </c>
      <c r="B13" s="5">
        <v>45146</v>
      </c>
      <c r="C13" s="96" t="s">
        <v>663</v>
      </c>
      <c r="D13" s="96" t="s">
        <v>1787</v>
      </c>
      <c r="E13" s="29" t="s">
        <v>632</v>
      </c>
      <c r="F13" s="6" t="s">
        <v>355</v>
      </c>
      <c r="G13" s="6" t="s">
        <v>200</v>
      </c>
      <c r="H13" s="6" t="s">
        <v>356</v>
      </c>
      <c r="I13" s="6" t="s">
        <v>215</v>
      </c>
      <c r="J13" s="4"/>
      <c r="K13"/>
    </row>
    <row r="14" spans="1:14" ht="12.75" customHeight="1" x14ac:dyDescent="0.35">
      <c r="A14" s="23" t="s">
        <v>140</v>
      </c>
      <c r="B14" s="5">
        <v>45146</v>
      </c>
      <c r="C14" s="96" t="s">
        <v>663</v>
      </c>
      <c r="D14" s="96" t="s">
        <v>1787</v>
      </c>
      <c r="E14" s="29" t="s">
        <v>632</v>
      </c>
      <c r="F14" s="6" t="s">
        <v>355</v>
      </c>
      <c r="G14" s="6" t="s">
        <v>200</v>
      </c>
      <c r="H14" s="6" t="s">
        <v>196</v>
      </c>
      <c r="I14" s="6" t="s">
        <v>215</v>
      </c>
      <c r="J14" s="4"/>
      <c r="K14"/>
    </row>
    <row r="15" spans="1:14" ht="12.75" customHeight="1" x14ac:dyDescent="0.35">
      <c r="A15" s="23" t="s">
        <v>141</v>
      </c>
      <c r="B15" s="5">
        <v>45146</v>
      </c>
      <c r="C15" s="96" t="s">
        <v>663</v>
      </c>
      <c r="D15" s="96" t="s">
        <v>1787</v>
      </c>
      <c r="E15" s="29" t="s">
        <v>632</v>
      </c>
      <c r="F15" s="6" t="s">
        <v>358</v>
      </c>
      <c r="G15" s="6" t="s">
        <v>200</v>
      </c>
      <c r="H15" s="6" t="s">
        <v>356</v>
      </c>
      <c r="I15" s="6" t="s">
        <v>215</v>
      </c>
      <c r="J15" s="4"/>
      <c r="K15"/>
    </row>
    <row r="16" spans="1:14" ht="12.75" customHeight="1" x14ac:dyDescent="0.35">
      <c r="A16" s="23" t="s">
        <v>142</v>
      </c>
      <c r="B16" s="5">
        <v>45146</v>
      </c>
      <c r="C16" s="96" t="s">
        <v>663</v>
      </c>
      <c r="D16" s="96" t="s">
        <v>1787</v>
      </c>
      <c r="E16" s="29" t="s">
        <v>632</v>
      </c>
      <c r="F16" s="6" t="s">
        <v>358</v>
      </c>
      <c r="G16" s="6" t="s">
        <v>200</v>
      </c>
      <c r="H16" s="6" t="s">
        <v>196</v>
      </c>
      <c r="I16" s="6" t="s">
        <v>215</v>
      </c>
      <c r="J16" s="4"/>
      <c r="K16"/>
    </row>
    <row r="17" spans="1:11" ht="12.75" customHeight="1" x14ac:dyDescent="0.35">
      <c r="A17" s="23" t="s">
        <v>143</v>
      </c>
      <c r="B17" s="5">
        <v>45146</v>
      </c>
      <c r="C17" s="96" t="s">
        <v>663</v>
      </c>
      <c r="D17" s="96" t="s">
        <v>1787</v>
      </c>
      <c r="E17" s="29" t="s">
        <v>632</v>
      </c>
      <c r="F17" s="6" t="s">
        <v>359</v>
      </c>
      <c r="G17" s="6" t="s">
        <v>200</v>
      </c>
      <c r="H17" s="6" t="s">
        <v>356</v>
      </c>
      <c r="I17" s="6" t="s">
        <v>215</v>
      </c>
      <c r="J17" s="4"/>
      <c r="K17"/>
    </row>
    <row r="18" spans="1:11" ht="12.75" customHeight="1" x14ac:dyDescent="0.35">
      <c r="A18" s="23" t="s">
        <v>144</v>
      </c>
      <c r="B18" s="5">
        <v>45146</v>
      </c>
      <c r="C18" s="96" t="s">
        <v>663</v>
      </c>
      <c r="D18" s="96" t="s">
        <v>1787</v>
      </c>
      <c r="E18" s="29" t="s">
        <v>632</v>
      </c>
      <c r="F18" s="6" t="s">
        <v>359</v>
      </c>
      <c r="G18" s="6" t="s">
        <v>200</v>
      </c>
      <c r="H18" s="6" t="s">
        <v>196</v>
      </c>
      <c r="I18" s="6" t="s">
        <v>215</v>
      </c>
      <c r="J18" s="4"/>
      <c r="K18"/>
    </row>
    <row r="19" spans="1:11" ht="19.5" customHeight="1" x14ac:dyDescent="0.35">
      <c r="A19" s="23" t="s">
        <v>145</v>
      </c>
      <c r="B19" s="5">
        <v>45146</v>
      </c>
      <c r="C19" s="96" t="s">
        <v>663</v>
      </c>
      <c r="D19" s="96" t="s">
        <v>1788</v>
      </c>
      <c r="E19" s="29" t="s">
        <v>632</v>
      </c>
      <c r="F19" s="6" t="s">
        <v>198</v>
      </c>
      <c r="G19" s="6" t="s">
        <v>354</v>
      </c>
      <c r="H19" s="6" t="s">
        <v>356</v>
      </c>
      <c r="I19" s="6" t="s">
        <v>326</v>
      </c>
      <c r="J19" s="4"/>
      <c r="K19" s="4" t="s">
        <v>1811</v>
      </c>
    </row>
    <row r="20" spans="1:11" ht="12.75" customHeight="1" x14ac:dyDescent="0.35">
      <c r="A20" s="23" t="s">
        <v>146</v>
      </c>
      <c r="B20" s="5">
        <v>45146</v>
      </c>
      <c r="C20" s="96" t="s">
        <v>663</v>
      </c>
      <c r="D20" s="96" t="s">
        <v>1788</v>
      </c>
      <c r="E20" s="29" t="s">
        <v>632</v>
      </c>
      <c r="F20" s="6" t="s">
        <v>198</v>
      </c>
      <c r="G20" s="6" t="s">
        <v>354</v>
      </c>
      <c r="H20" s="6" t="s">
        <v>196</v>
      </c>
      <c r="I20" s="6" t="s">
        <v>326</v>
      </c>
      <c r="J20" s="4"/>
      <c r="K20"/>
    </row>
    <row r="21" spans="1:11" ht="12.75" customHeight="1" x14ac:dyDescent="0.35">
      <c r="A21" s="23" t="s">
        <v>147</v>
      </c>
      <c r="B21" s="5">
        <v>45146</v>
      </c>
      <c r="C21" s="96" t="s">
        <v>663</v>
      </c>
      <c r="D21" s="96" t="s">
        <v>1788</v>
      </c>
      <c r="E21" s="29" t="s">
        <v>632</v>
      </c>
      <c r="F21" s="6" t="s">
        <v>355</v>
      </c>
      <c r="G21" s="6" t="s">
        <v>357</v>
      </c>
      <c r="H21" s="6" t="s">
        <v>356</v>
      </c>
      <c r="I21" s="6" t="s">
        <v>326</v>
      </c>
      <c r="J21" s="4"/>
      <c r="K21"/>
    </row>
    <row r="22" spans="1:11" ht="12.75" customHeight="1" x14ac:dyDescent="0.35">
      <c r="A22" s="23" t="s">
        <v>148</v>
      </c>
      <c r="B22" s="5">
        <v>45146</v>
      </c>
      <c r="C22" s="96" t="s">
        <v>663</v>
      </c>
      <c r="D22" s="96" t="s">
        <v>1788</v>
      </c>
      <c r="E22" s="29" t="s">
        <v>632</v>
      </c>
      <c r="F22" s="6" t="s">
        <v>355</v>
      </c>
      <c r="G22" s="6" t="s">
        <v>357</v>
      </c>
      <c r="H22" s="6" t="s">
        <v>196</v>
      </c>
      <c r="I22" s="6" t="s">
        <v>326</v>
      </c>
      <c r="J22" s="4"/>
      <c r="K22"/>
    </row>
    <row r="23" spans="1:11" ht="12.75" customHeight="1" x14ac:dyDescent="0.35">
      <c r="A23" s="23" t="s">
        <v>149</v>
      </c>
      <c r="B23" s="5">
        <v>45146</v>
      </c>
      <c r="C23" s="96" t="s">
        <v>663</v>
      </c>
      <c r="D23" s="96" t="s">
        <v>1788</v>
      </c>
      <c r="E23" s="29" t="s">
        <v>632</v>
      </c>
      <c r="F23" s="6" t="s">
        <v>358</v>
      </c>
      <c r="G23" s="6" t="s">
        <v>357</v>
      </c>
      <c r="H23" s="6" t="s">
        <v>356</v>
      </c>
      <c r="I23" s="6" t="s">
        <v>326</v>
      </c>
      <c r="J23" s="4"/>
      <c r="K23"/>
    </row>
    <row r="24" spans="1:11" ht="12.75" customHeight="1" x14ac:dyDescent="0.35">
      <c r="A24" s="23" t="s">
        <v>150</v>
      </c>
      <c r="B24" s="5">
        <v>45146</v>
      </c>
      <c r="C24" s="96" t="s">
        <v>663</v>
      </c>
      <c r="D24" s="96" t="s">
        <v>1788</v>
      </c>
      <c r="E24" s="29" t="s">
        <v>632</v>
      </c>
      <c r="F24" s="6" t="s">
        <v>358</v>
      </c>
      <c r="G24" s="6" t="s">
        <v>357</v>
      </c>
      <c r="H24" s="6" t="s">
        <v>196</v>
      </c>
      <c r="I24" s="6" t="s">
        <v>326</v>
      </c>
      <c r="J24" s="4"/>
      <c r="K24"/>
    </row>
    <row r="25" spans="1:11" ht="12.75" customHeight="1" x14ac:dyDescent="0.35">
      <c r="A25" s="23" t="s">
        <v>151</v>
      </c>
      <c r="B25" s="5">
        <v>45146</v>
      </c>
      <c r="C25" s="96" t="s">
        <v>663</v>
      </c>
      <c r="D25" s="96" t="s">
        <v>1788</v>
      </c>
      <c r="E25" s="29" t="s">
        <v>632</v>
      </c>
      <c r="F25" s="6" t="s">
        <v>359</v>
      </c>
      <c r="G25" s="6" t="s">
        <v>357</v>
      </c>
      <c r="H25" s="6" t="s">
        <v>356</v>
      </c>
      <c r="I25" s="6" t="s">
        <v>326</v>
      </c>
      <c r="J25" s="4"/>
      <c r="K25"/>
    </row>
    <row r="26" spans="1:11" ht="12.75" customHeight="1" x14ac:dyDescent="0.35">
      <c r="A26" s="23" t="s">
        <v>152</v>
      </c>
      <c r="B26" s="5">
        <v>45146</v>
      </c>
      <c r="C26" s="96" t="s">
        <v>663</v>
      </c>
      <c r="D26" s="96" t="s">
        <v>1788</v>
      </c>
      <c r="E26" s="29" t="s">
        <v>632</v>
      </c>
      <c r="F26" s="6" t="s">
        <v>359</v>
      </c>
      <c r="G26" s="6" t="s">
        <v>357</v>
      </c>
      <c r="H26" s="6" t="s">
        <v>196</v>
      </c>
      <c r="I26" s="6" t="s">
        <v>326</v>
      </c>
      <c r="J26" s="4"/>
      <c r="K26"/>
    </row>
    <row r="27" spans="1:11" ht="20.2" customHeight="1" x14ac:dyDescent="0.35">
      <c r="A27" s="23" t="s">
        <v>153</v>
      </c>
      <c r="B27" s="5">
        <v>45146</v>
      </c>
      <c r="C27" s="96" t="s">
        <v>663</v>
      </c>
      <c r="D27" s="96" t="s">
        <v>1788</v>
      </c>
      <c r="E27" s="29" t="s">
        <v>632</v>
      </c>
      <c r="F27" s="6" t="s">
        <v>198</v>
      </c>
      <c r="G27" s="6" t="s">
        <v>354</v>
      </c>
      <c r="H27" s="6" t="s">
        <v>356</v>
      </c>
      <c r="I27" s="6" t="s">
        <v>361</v>
      </c>
      <c r="J27" s="4"/>
      <c r="K27" s="4" t="s">
        <v>1811</v>
      </c>
    </row>
    <row r="28" spans="1:11" ht="12.75" customHeight="1" x14ac:dyDescent="0.35">
      <c r="A28" s="23" t="s">
        <v>154</v>
      </c>
      <c r="B28" s="5">
        <v>45146</v>
      </c>
      <c r="C28" s="96" t="s">
        <v>663</v>
      </c>
      <c r="D28" s="96" t="s">
        <v>1788</v>
      </c>
      <c r="E28" s="29" t="s">
        <v>632</v>
      </c>
      <c r="F28" s="6" t="s">
        <v>198</v>
      </c>
      <c r="G28" s="6" t="s">
        <v>354</v>
      </c>
      <c r="H28" s="6" t="s">
        <v>196</v>
      </c>
      <c r="I28" s="6" t="s">
        <v>361</v>
      </c>
      <c r="J28" s="4"/>
      <c r="K28"/>
    </row>
    <row r="29" spans="1:11" ht="12.75" customHeight="1" x14ac:dyDescent="0.35">
      <c r="A29" s="23" t="s">
        <v>155</v>
      </c>
      <c r="B29" s="5">
        <v>45146</v>
      </c>
      <c r="C29" s="96" t="s">
        <v>663</v>
      </c>
      <c r="D29" s="96" t="s">
        <v>1788</v>
      </c>
      <c r="E29" s="29" t="s">
        <v>632</v>
      </c>
      <c r="F29" s="6" t="s">
        <v>355</v>
      </c>
      <c r="G29" s="6" t="s">
        <v>357</v>
      </c>
      <c r="H29" s="6" t="s">
        <v>356</v>
      </c>
      <c r="I29" s="6" t="s">
        <v>361</v>
      </c>
      <c r="J29" s="4"/>
      <c r="K29"/>
    </row>
    <row r="30" spans="1:11" ht="12.75" customHeight="1" x14ac:dyDescent="0.35">
      <c r="A30" s="23" t="s">
        <v>156</v>
      </c>
      <c r="B30" s="5">
        <v>45146</v>
      </c>
      <c r="C30" s="96" t="s">
        <v>663</v>
      </c>
      <c r="D30" s="96" t="s">
        <v>1788</v>
      </c>
      <c r="E30" s="29" t="s">
        <v>632</v>
      </c>
      <c r="F30" s="6" t="s">
        <v>355</v>
      </c>
      <c r="G30" s="6" t="s">
        <v>357</v>
      </c>
      <c r="H30" s="6" t="s">
        <v>196</v>
      </c>
      <c r="I30" s="6" t="s">
        <v>361</v>
      </c>
      <c r="J30" s="4"/>
      <c r="K30"/>
    </row>
    <row r="31" spans="1:11" ht="12.75" customHeight="1" x14ac:dyDescent="0.35">
      <c r="A31" s="23" t="s">
        <v>157</v>
      </c>
      <c r="B31" s="5">
        <v>45146</v>
      </c>
      <c r="C31" s="96" t="s">
        <v>663</v>
      </c>
      <c r="D31" s="96" t="s">
        <v>1788</v>
      </c>
      <c r="E31" s="29" t="s">
        <v>632</v>
      </c>
      <c r="F31" s="6" t="s">
        <v>358</v>
      </c>
      <c r="G31" s="6" t="s">
        <v>357</v>
      </c>
      <c r="H31" s="6" t="s">
        <v>356</v>
      </c>
      <c r="I31" s="6" t="s">
        <v>361</v>
      </c>
      <c r="J31" s="4"/>
      <c r="K31"/>
    </row>
    <row r="32" spans="1:11" ht="12.75" customHeight="1" x14ac:dyDescent="0.35">
      <c r="A32" s="23" t="s">
        <v>158</v>
      </c>
      <c r="B32" s="5">
        <v>45146</v>
      </c>
      <c r="C32" s="96" t="s">
        <v>663</v>
      </c>
      <c r="D32" s="96" t="s">
        <v>1788</v>
      </c>
      <c r="E32" s="29" t="s">
        <v>632</v>
      </c>
      <c r="F32" s="6" t="s">
        <v>358</v>
      </c>
      <c r="G32" s="6" t="s">
        <v>357</v>
      </c>
      <c r="H32" s="6" t="s">
        <v>196</v>
      </c>
      <c r="I32" s="6" t="s">
        <v>361</v>
      </c>
      <c r="J32" s="4"/>
      <c r="K32"/>
    </row>
    <row r="33" spans="1:14" ht="12.75" customHeight="1" x14ac:dyDescent="0.35">
      <c r="A33" s="23" t="s">
        <v>159</v>
      </c>
      <c r="B33" s="5">
        <v>45146</v>
      </c>
      <c r="C33" s="96" t="s">
        <v>663</v>
      </c>
      <c r="D33" s="96" t="s">
        <v>1788</v>
      </c>
      <c r="E33" s="29" t="s">
        <v>632</v>
      </c>
      <c r="F33" s="6" t="s">
        <v>359</v>
      </c>
      <c r="G33" s="6" t="s">
        <v>357</v>
      </c>
      <c r="H33" s="6" t="s">
        <v>356</v>
      </c>
      <c r="I33" s="6" t="s">
        <v>361</v>
      </c>
      <c r="J33" s="4"/>
    </row>
    <row r="34" spans="1:14" ht="12.75" customHeight="1" x14ac:dyDescent="0.35">
      <c r="A34" s="23" t="s">
        <v>160</v>
      </c>
      <c r="B34" s="5">
        <v>45146</v>
      </c>
      <c r="C34" s="96" t="s">
        <v>663</v>
      </c>
      <c r="D34" s="96" t="s">
        <v>1788</v>
      </c>
      <c r="E34" s="29" t="s">
        <v>632</v>
      </c>
      <c r="F34" s="6" t="s">
        <v>359</v>
      </c>
      <c r="G34" s="6" t="s">
        <v>357</v>
      </c>
      <c r="H34" s="6" t="s">
        <v>196</v>
      </c>
      <c r="I34" s="6" t="s">
        <v>361</v>
      </c>
      <c r="J34" s="4"/>
    </row>
    <row r="35" spans="1:14" ht="12.75" customHeight="1" x14ac:dyDescent="0.35">
      <c r="A35" s="23" t="s">
        <v>161</v>
      </c>
      <c r="B35" s="5">
        <v>45146</v>
      </c>
      <c r="C35" s="96" t="s">
        <v>663</v>
      </c>
      <c r="D35" s="96" t="s">
        <v>1788</v>
      </c>
      <c r="E35" s="29" t="s">
        <v>632</v>
      </c>
      <c r="F35" s="6" t="s">
        <v>11</v>
      </c>
      <c r="G35" s="6" t="s">
        <v>482</v>
      </c>
      <c r="H35" s="6" t="s">
        <v>356</v>
      </c>
      <c r="I35" s="8">
        <v>4</v>
      </c>
      <c r="J35" s="6" t="s">
        <v>353</v>
      </c>
      <c r="M35" s="4" t="s">
        <v>1355</v>
      </c>
      <c r="N35" s="4">
        <v>88</v>
      </c>
    </row>
    <row r="36" spans="1:14" ht="12.75" customHeight="1" x14ac:dyDescent="0.35">
      <c r="A36" s="23" t="s">
        <v>162</v>
      </c>
      <c r="B36" s="5">
        <v>45146</v>
      </c>
      <c r="C36" s="96" t="s">
        <v>663</v>
      </c>
      <c r="D36" s="96" t="s">
        <v>1788</v>
      </c>
      <c r="E36" s="29" t="s">
        <v>632</v>
      </c>
      <c r="F36" s="6" t="s">
        <v>11</v>
      </c>
      <c r="G36" s="6" t="s">
        <v>482</v>
      </c>
      <c r="H36" s="6" t="s">
        <v>356</v>
      </c>
      <c r="I36" s="8">
        <v>4</v>
      </c>
      <c r="J36" s="6" t="s">
        <v>353</v>
      </c>
      <c r="M36" s="4" t="s">
        <v>1355</v>
      </c>
    </row>
    <row r="37" spans="1:14" ht="20.2" customHeight="1" x14ac:dyDescent="0.35">
      <c r="A37" s="23" t="s">
        <v>163</v>
      </c>
      <c r="B37" s="5">
        <v>45153</v>
      </c>
      <c r="C37" s="6" t="s">
        <v>662</v>
      </c>
      <c r="D37" s="6" t="s">
        <v>1789</v>
      </c>
      <c r="E37" s="6" t="s">
        <v>633</v>
      </c>
      <c r="F37" s="6" t="s">
        <v>11</v>
      </c>
      <c r="G37" s="6" t="s">
        <v>482</v>
      </c>
      <c r="H37" s="6" t="s">
        <v>196</v>
      </c>
      <c r="I37" s="6" t="s">
        <v>209</v>
      </c>
      <c r="J37" s="6" t="s">
        <v>353</v>
      </c>
    </row>
    <row r="38" spans="1:14" ht="12.75" customHeight="1" x14ac:dyDescent="0.35">
      <c r="A38" s="23" t="s">
        <v>164</v>
      </c>
      <c r="B38" s="5">
        <v>45153</v>
      </c>
      <c r="C38" s="6" t="s">
        <v>662</v>
      </c>
      <c r="D38" s="6" t="s">
        <v>1789</v>
      </c>
      <c r="E38" s="6" t="s">
        <v>633</v>
      </c>
      <c r="F38" s="6" t="s">
        <v>11</v>
      </c>
      <c r="G38" s="6" t="s">
        <v>482</v>
      </c>
      <c r="H38" s="6" t="s">
        <v>196</v>
      </c>
      <c r="I38" s="6" t="s">
        <v>209</v>
      </c>
      <c r="J38" s="6" t="s">
        <v>448</v>
      </c>
    </row>
    <row r="39" spans="1:14" ht="12.75" customHeight="1" x14ac:dyDescent="0.35">
      <c r="A39" s="23" t="s">
        <v>165</v>
      </c>
      <c r="B39" s="5">
        <v>45153</v>
      </c>
      <c r="C39" s="6" t="s">
        <v>662</v>
      </c>
      <c r="D39" s="6" t="s">
        <v>1789</v>
      </c>
      <c r="E39" s="6" t="s">
        <v>633</v>
      </c>
      <c r="F39" s="6" t="s">
        <v>11</v>
      </c>
      <c r="G39" s="6" t="s">
        <v>482</v>
      </c>
      <c r="H39" s="6" t="s">
        <v>356</v>
      </c>
      <c r="I39" s="6" t="s">
        <v>209</v>
      </c>
      <c r="M39" s="4" t="s">
        <v>1355</v>
      </c>
      <c r="N39" s="4">
        <v>132</v>
      </c>
    </row>
    <row r="40" spans="1:14" ht="12.75" customHeight="1" x14ac:dyDescent="0.35">
      <c r="A40" s="23" t="s">
        <v>166</v>
      </c>
      <c r="B40" s="5">
        <v>45153</v>
      </c>
      <c r="C40" s="6" t="s">
        <v>662</v>
      </c>
      <c r="D40" s="6" t="s">
        <v>1789</v>
      </c>
      <c r="E40" s="6" t="s">
        <v>633</v>
      </c>
      <c r="F40" s="6" t="s">
        <v>11</v>
      </c>
      <c r="G40" s="6" t="s">
        <v>482</v>
      </c>
      <c r="H40" s="6" t="s">
        <v>356</v>
      </c>
      <c r="I40" s="6" t="s">
        <v>209</v>
      </c>
      <c r="J40" s="4"/>
      <c r="M40" s="4" t="s">
        <v>1355</v>
      </c>
    </row>
    <row r="41" spans="1:14" ht="12.75" customHeight="1" x14ac:dyDescent="0.35">
      <c r="A41" s="23" t="s">
        <v>167</v>
      </c>
      <c r="B41" s="5">
        <v>45153</v>
      </c>
      <c r="C41" s="6" t="s">
        <v>662</v>
      </c>
      <c r="D41" s="6" t="s">
        <v>1789</v>
      </c>
      <c r="E41" s="6" t="s">
        <v>633</v>
      </c>
      <c r="F41" s="6" t="s">
        <v>198</v>
      </c>
      <c r="G41" s="6" t="s">
        <v>354</v>
      </c>
      <c r="H41" s="6" t="s">
        <v>196</v>
      </c>
      <c r="I41" s="6" t="s">
        <v>209</v>
      </c>
      <c r="J41" s="4"/>
    </row>
    <row r="42" spans="1:14" ht="12.75" customHeight="1" x14ac:dyDescent="0.35">
      <c r="A42" s="23" t="s">
        <v>168</v>
      </c>
      <c r="B42" s="5">
        <v>45153</v>
      </c>
      <c r="C42" s="6" t="s">
        <v>662</v>
      </c>
      <c r="D42" s="6" t="s">
        <v>1789</v>
      </c>
      <c r="E42" s="6" t="s">
        <v>633</v>
      </c>
      <c r="F42" s="6" t="s">
        <v>198</v>
      </c>
      <c r="G42" s="6" t="s">
        <v>354</v>
      </c>
      <c r="H42" s="6" t="s">
        <v>356</v>
      </c>
      <c r="I42" s="6" t="s">
        <v>209</v>
      </c>
      <c r="J42" s="4"/>
    </row>
    <row r="43" spans="1:14" ht="12.75" customHeight="1" x14ac:dyDescent="0.35">
      <c r="A43" s="23" t="s">
        <v>169</v>
      </c>
      <c r="B43" s="5">
        <v>45153</v>
      </c>
      <c r="C43" s="6" t="s">
        <v>662</v>
      </c>
      <c r="D43" s="6" t="s">
        <v>1789</v>
      </c>
      <c r="E43" s="6" t="s">
        <v>633</v>
      </c>
      <c r="F43" s="6" t="s">
        <v>355</v>
      </c>
      <c r="G43" s="6" t="s">
        <v>357</v>
      </c>
      <c r="H43" s="6" t="s">
        <v>196</v>
      </c>
      <c r="I43" s="6" t="s">
        <v>209</v>
      </c>
      <c r="J43" s="6"/>
    </row>
    <row r="44" spans="1:14" ht="12.75" customHeight="1" x14ac:dyDescent="0.35">
      <c r="A44" s="23" t="s">
        <v>170</v>
      </c>
      <c r="B44" s="5">
        <v>45153</v>
      </c>
      <c r="C44" s="6" t="s">
        <v>662</v>
      </c>
      <c r="D44" s="6" t="s">
        <v>1789</v>
      </c>
      <c r="E44" s="6" t="s">
        <v>633</v>
      </c>
      <c r="F44" s="6" t="s">
        <v>355</v>
      </c>
      <c r="G44" s="6" t="s">
        <v>357</v>
      </c>
      <c r="H44" s="6" t="s">
        <v>356</v>
      </c>
      <c r="I44" s="6" t="s">
        <v>209</v>
      </c>
      <c r="J44" s="4"/>
    </row>
    <row r="45" spans="1:14" ht="12.75" customHeight="1" x14ac:dyDescent="0.35">
      <c r="A45" s="23" t="s">
        <v>171</v>
      </c>
      <c r="B45" s="5">
        <v>45153</v>
      </c>
      <c r="C45" s="6" t="s">
        <v>662</v>
      </c>
      <c r="D45" s="6" t="s">
        <v>1789</v>
      </c>
      <c r="E45" s="6" t="s">
        <v>633</v>
      </c>
      <c r="F45" s="6" t="s">
        <v>358</v>
      </c>
      <c r="G45" s="6" t="s">
        <v>357</v>
      </c>
      <c r="H45" s="6" t="s">
        <v>196</v>
      </c>
      <c r="I45" s="6" t="s">
        <v>209</v>
      </c>
      <c r="J45" s="4"/>
    </row>
    <row r="46" spans="1:14" ht="12.75" customHeight="1" x14ac:dyDescent="0.35">
      <c r="A46" s="23" t="s">
        <v>172</v>
      </c>
      <c r="B46" s="5">
        <v>45153</v>
      </c>
      <c r="C46" s="6" t="s">
        <v>662</v>
      </c>
      <c r="D46" s="6" t="s">
        <v>1789</v>
      </c>
      <c r="E46" s="6" t="s">
        <v>633</v>
      </c>
      <c r="F46" s="6" t="s">
        <v>358</v>
      </c>
      <c r="G46" s="6" t="s">
        <v>357</v>
      </c>
      <c r="H46" s="6" t="s">
        <v>356</v>
      </c>
      <c r="I46" s="6" t="s">
        <v>209</v>
      </c>
      <c r="J46" s="4"/>
    </row>
    <row r="47" spans="1:14" ht="12.75" customHeight="1" x14ac:dyDescent="0.35">
      <c r="A47" s="23" t="s">
        <v>173</v>
      </c>
      <c r="B47" s="5">
        <v>45153</v>
      </c>
      <c r="C47" s="6" t="s">
        <v>662</v>
      </c>
      <c r="D47" s="6" t="s">
        <v>1789</v>
      </c>
      <c r="E47" s="6" t="s">
        <v>633</v>
      </c>
      <c r="F47" s="6" t="s">
        <v>359</v>
      </c>
      <c r="G47" s="6" t="s">
        <v>357</v>
      </c>
      <c r="H47" s="6" t="s">
        <v>196</v>
      </c>
      <c r="I47" s="6" t="s">
        <v>209</v>
      </c>
      <c r="J47" s="4"/>
    </row>
    <row r="48" spans="1:14" ht="12.75" customHeight="1" x14ac:dyDescent="0.35">
      <c r="A48" s="23" t="s">
        <v>174</v>
      </c>
      <c r="B48" s="5">
        <v>45153</v>
      </c>
      <c r="C48" s="6" t="s">
        <v>662</v>
      </c>
      <c r="D48" s="6" t="s">
        <v>1789</v>
      </c>
      <c r="E48" s="6" t="s">
        <v>633</v>
      </c>
      <c r="F48" s="6" t="s">
        <v>359</v>
      </c>
      <c r="G48" s="6" t="s">
        <v>357</v>
      </c>
      <c r="H48" s="6" t="s">
        <v>356</v>
      </c>
      <c r="I48" s="6" t="s">
        <v>209</v>
      </c>
      <c r="J48" s="4"/>
    </row>
    <row r="49" spans="1:14" ht="18" customHeight="1" x14ac:dyDescent="0.35">
      <c r="A49" s="23" t="s">
        <v>175</v>
      </c>
      <c r="B49" s="5">
        <v>45153</v>
      </c>
      <c r="C49" s="6" t="s">
        <v>662</v>
      </c>
      <c r="D49" s="6" t="s">
        <v>1790</v>
      </c>
      <c r="E49" s="6" t="s">
        <v>633</v>
      </c>
      <c r="F49" s="6" t="s">
        <v>198</v>
      </c>
      <c r="G49" s="6" t="s">
        <v>354</v>
      </c>
      <c r="H49" s="6" t="s">
        <v>196</v>
      </c>
      <c r="I49" s="6" t="s">
        <v>449</v>
      </c>
      <c r="J49" s="4"/>
    </row>
    <row r="50" spans="1:14" ht="12.75" customHeight="1" x14ac:dyDescent="0.35">
      <c r="A50" s="23" t="s">
        <v>176</v>
      </c>
      <c r="B50" s="5">
        <v>45153</v>
      </c>
      <c r="C50" s="6" t="s">
        <v>662</v>
      </c>
      <c r="D50" s="6" t="s">
        <v>1790</v>
      </c>
      <c r="E50" s="6" t="s">
        <v>633</v>
      </c>
      <c r="F50" s="6" t="s">
        <v>198</v>
      </c>
      <c r="G50" s="6" t="s">
        <v>354</v>
      </c>
      <c r="H50" s="6" t="s">
        <v>356</v>
      </c>
      <c r="I50" s="6" t="s">
        <v>449</v>
      </c>
      <c r="J50" s="4"/>
    </row>
    <row r="51" spans="1:14" ht="12.75" customHeight="1" x14ac:dyDescent="0.35">
      <c r="A51" s="23" t="s">
        <v>177</v>
      </c>
      <c r="B51" s="5">
        <v>45153</v>
      </c>
      <c r="C51" s="6" t="s">
        <v>662</v>
      </c>
      <c r="D51" s="6" t="s">
        <v>1790</v>
      </c>
      <c r="E51" s="6" t="s">
        <v>633</v>
      </c>
      <c r="F51" s="6" t="s">
        <v>355</v>
      </c>
      <c r="G51" s="24">
        <v>4.8611111111111112E-2</v>
      </c>
      <c r="H51" s="6" t="s">
        <v>196</v>
      </c>
      <c r="I51" s="6" t="s">
        <v>449</v>
      </c>
      <c r="J51" s="4"/>
    </row>
    <row r="52" spans="1:14" ht="14.25" customHeight="1" x14ac:dyDescent="0.35">
      <c r="A52" s="23" t="s">
        <v>178</v>
      </c>
      <c r="B52" s="5">
        <v>45153</v>
      </c>
      <c r="C52" s="6" t="s">
        <v>662</v>
      </c>
      <c r="D52" s="6" t="s">
        <v>1790</v>
      </c>
      <c r="E52" s="6" t="s">
        <v>633</v>
      </c>
      <c r="F52" s="6" t="s">
        <v>355</v>
      </c>
      <c r="G52" s="24">
        <v>4.8611111111111112E-2</v>
      </c>
      <c r="H52" s="6" t="s">
        <v>356</v>
      </c>
      <c r="I52" s="6" t="s">
        <v>449</v>
      </c>
      <c r="J52" s="4"/>
    </row>
    <row r="53" spans="1:14" ht="14.25" customHeight="1" x14ac:dyDescent="0.35">
      <c r="A53" s="23" t="s">
        <v>179</v>
      </c>
      <c r="B53" s="5">
        <v>45153</v>
      </c>
      <c r="C53" s="6" t="s">
        <v>662</v>
      </c>
      <c r="D53" s="6" t="s">
        <v>1790</v>
      </c>
      <c r="E53" s="6" t="s">
        <v>633</v>
      </c>
      <c r="F53" s="6" t="s">
        <v>358</v>
      </c>
      <c r="G53" s="24">
        <v>4.8611111111111112E-2</v>
      </c>
      <c r="H53" s="6" t="s">
        <v>196</v>
      </c>
      <c r="I53" s="6" t="s">
        <v>449</v>
      </c>
      <c r="J53" s="4"/>
    </row>
    <row r="54" spans="1:14" ht="14.25" customHeight="1" x14ac:dyDescent="0.35">
      <c r="A54" s="23" t="s">
        <v>180</v>
      </c>
      <c r="B54" s="5">
        <v>45153</v>
      </c>
      <c r="C54" s="6" t="s">
        <v>662</v>
      </c>
      <c r="D54" s="6" t="s">
        <v>1790</v>
      </c>
      <c r="E54" s="6" t="s">
        <v>633</v>
      </c>
      <c r="F54" s="6" t="s">
        <v>358</v>
      </c>
      <c r="G54" s="24">
        <v>4.8611111111111112E-2</v>
      </c>
      <c r="H54" s="6" t="s">
        <v>356</v>
      </c>
      <c r="I54" s="6" t="s">
        <v>449</v>
      </c>
      <c r="J54" s="4"/>
    </row>
    <row r="55" spans="1:14" ht="14.25" customHeight="1" x14ac:dyDescent="0.35">
      <c r="A55" s="23" t="s">
        <v>181</v>
      </c>
      <c r="B55" s="5">
        <v>45153</v>
      </c>
      <c r="C55" s="6" t="s">
        <v>662</v>
      </c>
      <c r="D55" s="6" t="s">
        <v>1790</v>
      </c>
      <c r="E55" s="6" t="s">
        <v>633</v>
      </c>
      <c r="F55" s="6" t="s">
        <v>359</v>
      </c>
      <c r="G55" s="24">
        <v>4.8611111111111112E-2</v>
      </c>
      <c r="H55" s="6" t="s">
        <v>196</v>
      </c>
      <c r="I55" s="6" t="s">
        <v>449</v>
      </c>
      <c r="J55" s="4"/>
    </row>
    <row r="56" spans="1:14" ht="14.25" customHeight="1" x14ac:dyDescent="0.35">
      <c r="A56" s="23" t="s">
        <v>182</v>
      </c>
      <c r="B56" s="5">
        <v>45153</v>
      </c>
      <c r="C56" s="6" t="s">
        <v>662</v>
      </c>
      <c r="D56" s="6" t="s">
        <v>1790</v>
      </c>
      <c r="E56" s="6" t="s">
        <v>633</v>
      </c>
      <c r="F56" s="6" t="s">
        <v>359</v>
      </c>
      <c r="G56" s="24">
        <v>4.8611111111111112E-2</v>
      </c>
      <c r="H56" s="6" t="s">
        <v>356</v>
      </c>
      <c r="I56" s="6" t="s">
        <v>449</v>
      </c>
      <c r="J56" s="4"/>
    </row>
    <row r="57" spans="1:14" ht="19.05" customHeight="1" x14ac:dyDescent="0.35">
      <c r="A57" s="23" t="s">
        <v>183</v>
      </c>
      <c r="B57" s="5">
        <v>45160</v>
      </c>
      <c r="C57" s="6" t="s">
        <v>661</v>
      </c>
      <c r="D57" s="6" t="s">
        <v>1791</v>
      </c>
      <c r="E57" s="6" t="s">
        <v>634</v>
      </c>
      <c r="F57" s="6" t="s">
        <v>624</v>
      </c>
      <c r="G57" s="6" t="s">
        <v>482</v>
      </c>
      <c r="H57" s="6" t="s">
        <v>196</v>
      </c>
      <c r="I57" s="6" t="s">
        <v>451</v>
      </c>
      <c r="J57" s="4" t="s">
        <v>483</v>
      </c>
    </row>
    <row r="58" spans="1:14" ht="14.25" customHeight="1" x14ac:dyDescent="0.35">
      <c r="A58" s="23" t="s">
        <v>184</v>
      </c>
      <c r="B58" s="5">
        <v>45160</v>
      </c>
      <c r="C58" s="6" t="s">
        <v>661</v>
      </c>
      <c r="D58" s="6" t="s">
        <v>1791</v>
      </c>
      <c r="E58" s="6" t="s">
        <v>634</v>
      </c>
      <c r="F58" s="6" t="s">
        <v>624</v>
      </c>
      <c r="G58" s="6" t="s">
        <v>482</v>
      </c>
      <c r="H58" s="6" t="s">
        <v>196</v>
      </c>
      <c r="I58" s="6" t="s">
        <v>451</v>
      </c>
      <c r="J58" s="4" t="s">
        <v>484</v>
      </c>
    </row>
    <row r="59" spans="1:14" ht="14.25" customHeight="1" x14ac:dyDescent="0.35">
      <c r="A59" s="23" t="s">
        <v>185</v>
      </c>
      <c r="B59" s="5">
        <v>45160</v>
      </c>
      <c r="C59" s="6" t="s">
        <v>661</v>
      </c>
      <c r="D59" s="6" t="s">
        <v>1791</v>
      </c>
      <c r="E59" s="6" t="s">
        <v>634</v>
      </c>
      <c r="F59" s="6" t="s">
        <v>624</v>
      </c>
      <c r="G59" s="6" t="s">
        <v>482</v>
      </c>
      <c r="H59" s="6" t="s">
        <v>356</v>
      </c>
      <c r="I59" s="6" t="s">
        <v>451</v>
      </c>
      <c r="J59" s="4" t="s">
        <v>483</v>
      </c>
      <c r="M59" s="4" t="s">
        <v>1356</v>
      </c>
      <c r="N59" s="4">
        <v>240</v>
      </c>
    </row>
    <row r="60" spans="1:14" ht="14.25" customHeight="1" x14ac:dyDescent="0.35">
      <c r="A60" s="23" t="s">
        <v>186</v>
      </c>
      <c r="B60" s="5">
        <v>45160</v>
      </c>
      <c r="C60" s="6" t="s">
        <v>661</v>
      </c>
      <c r="D60" s="6" t="s">
        <v>1791</v>
      </c>
      <c r="E60" s="6" t="s">
        <v>634</v>
      </c>
      <c r="F60" s="6" t="s">
        <v>624</v>
      </c>
      <c r="G60" s="6" t="s">
        <v>482</v>
      </c>
      <c r="H60" s="6" t="s">
        <v>356</v>
      </c>
      <c r="I60" s="6" t="s">
        <v>451</v>
      </c>
      <c r="J60" s="4" t="s">
        <v>483</v>
      </c>
      <c r="M60" s="4" t="s">
        <v>1356</v>
      </c>
    </row>
    <row r="61" spans="1:14" ht="14.25" customHeight="1" x14ac:dyDescent="0.35">
      <c r="A61" s="23" t="s">
        <v>187</v>
      </c>
      <c r="B61" s="5">
        <v>45160</v>
      </c>
      <c r="C61" s="6" t="s">
        <v>661</v>
      </c>
      <c r="D61" s="6" t="s">
        <v>1791</v>
      </c>
      <c r="E61" s="6" t="s">
        <v>634</v>
      </c>
      <c r="F61" s="6" t="s">
        <v>452</v>
      </c>
      <c r="G61" s="6" t="s">
        <v>482</v>
      </c>
      <c r="H61" s="6" t="s">
        <v>356</v>
      </c>
      <c r="I61" s="6" t="s">
        <v>451</v>
      </c>
      <c r="J61" s="4" t="s">
        <v>485</v>
      </c>
    </row>
    <row r="62" spans="1:14" ht="14.25" customHeight="1" x14ac:dyDescent="0.35">
      <c r="A62" s="23" t="s">
        <v>188</v>
      </c>
      <c r="B62" s="5">
        <v>45160</v>
      </c>
      <c r="C62" s="6" t="s">
        <v>661</v>
      </c>
      <c r="D62" s="6" t="s">
        <v>1791</v>
      </c>
      <c r="E62" s="6" t="s">
        <v>634</v>
      </c>
      <c r="F62" s="6" t="s">
        <v>452</v>
      </c>
      <c r="G62" s="6" t="s">
        <v>482</v>
      </c>
      <c r="H62" s="6" t="s">
        <v>356</v>
      </c>
      <c r="I62" s="6" t="s">
        <v>451</v>
      </c>
      <c r="J62" s="4" t="s">
        <v>485</v>
      </c>
    </row>
    <row r="63" spans="1:14" ht="14.25" customHeight="1" x14ac:dyDescent="0.35">
      <c r="A63" s="23" t="s">
        <v>189</v>
      </c>
      <c r="B63" s="5">
        <v>45160</v>
      </c>
      <c r="C63" s="6" t="s">
        <v>661</v>
      </c>
      <c r="D63" s="6" t="s">
        <v>1791</v>
      </c>
      <c r="E63" s="6" t="s">
        <v>634</v>
      </c>
      <c r="F63" s="6" t="s">
        <v>452</v>
      </c>
      <c r="G63" s="6" t="s">
        <v>482</v>
      </c>
      <c r="H63" s="6" t="s">
        <v>356</v>
      </c>
      <c r="I63" s="6" t="s">
        <v>451</v>
      </c>
      <c r="J63" s="4" t="s">
        <v>485</v>
      </c>
    </row>
    <row r="64" spans="1:14" ht="14.25" customHeight="1" x14ac:dyDescent="0.35">
      <c r="A64" s="23" t="s">
        <v>190</v>
      </c>
      <c r="B64" s="5">
        <v>45160</v>
      </c>
      <c r="C64" s="6" t="s">
        <v>661</v>
      </c>
      <c r="D64" s="6" t="s">
        <v>1791</v>
      </c>
      <c r="E64" s="6" t="s">
        <v>634</v>
      </c>
      <c r="F64" s="6" t="s">
        <v>452</v>
      </c>
      <c r="G64" s="6" t="s">
        <v>482</v>
      </c>
      <c r="H64" s="6" t="s">
        <v>356</v>
      </c>
      <c r="I64" s="6" t="s">
        <v>451</v>
      </c>
      <c r="J64" s="4" t="s">
        <v>485</v>
      </c>
    </row>
    <row r="65" spans="1:14" ht="14.25" customHeight="1" x14ac:dyDescent="0.35">
      <c r="A65" s="23" t="s">
        <v>191</v>
      </c>
      <c r="B65" s="5">
        <v>45160</v>
      </c>
      <c r="C65" s="6" t="s">
        <v>661</v>
      </c>
      <c r="D65" s="6" t="s">
        <v>1791</v>
      </c>
      <c r="E65" s="6" t="s">
        <v>634</v>
      </c>
      <c r="F65" s="6" t="s">
        <v>452</v>
      </c>
      <c r="G65" s="6" t="s">
        <v>482</v>
      </c>
      <c r="H65" s="6" t="s">
        <v>356</v>
      </c>
      <c r="I65" s="6" t="s">
        <v>451</v>
      </c>
      <c r="J65" s="4" t="s">
        <v>485</v>
      </c>
    </row>
    <row r="66" spans="1:14" ht="14.25" customHeight="1" x14ac:dyDescent="0.35">
      <c r="A66" s="23" t="s">
        <v>192</v>
      </c>
      <c r="B66" s="5">
        <v>45160</v>
      </c>
      <c r="C66" s="6" t="s">
        <v>661</v>
      </c>
      <c r="D66" s="6" t="s">
        <v>1791</v>
      </c>
      <c r="E66" s="6" t="s">
        <v>634</v>
      </c>
      <c r="F66" s="6" t="s">
        <v>198</v>
      </c>
      <c r="G66" s="6" t="s">
        <v>354</v>
      </c>
      <c r="H66" s="6" t="s">
        <v>196</v>
      </c>
      <c r="I66" s="6" t="s">
        <v>451</v>
      </c>
      <c r="J66" s="4"/>
    </row>
    <row r="67" spans="1:14" ht="14.25" customHeight="1" x14ac:dyDescent="0.35">
      <c r="A67" s="23" t="s">
        <v>193</v>
      </c>
      <c r="B67" s="5">
        <v>45160</v>
      </c>
      <c r="C67" s="6" t="s">
        <v>661</v>
      </c>
      <c r="D67" s="6" t="s">
        <v>1791</v>
      </c>
      <c r="E67" s="6" t="s">
        <v>634</v>
      </c>
      <c r="F67" s="6" t="s">
        <v>198</v>
      </c>
      <c r="G67" s="6" t="s">
        <v>354</v>
      </c>
      <c r="H67" s="6" t="s">
        <v>356</v>
      </c>
      <c r="I67" s="6" t="s">
        <v>451</v>
      </c>
      <c r="J67" s="4"/>
    </row>
    <row r="68" spans="1:14" ht="14.25" customHeight="1" x14ac:dyDescent="0.35">
      <c r="A68" s="23" t="s">
        <v>194</v>
      </c>
      <c r="B68" s="5">
        <v>45160</v>
      </c>
      <c r="C68" s="6" t="s">
        <v>661</v>
      </c>
      <c r="D68" s="6" t="s">
        <v>1791</v>
      </c>
      <c r="E68" s="6" t="s">
        <v>634</v>
      </c>
      <c r="F68" s="6" t="s">
        <v>198</v>
      </c>
      <c r="G68" s="6" t="s">
        <v>354</v>
      </c>
      <c r="H68" s="6" t="s">
        <v>196</v>
      </c>
      <c r="I68" s="6" t="s">
        <v>451</v>
      </c>
      <c r="J68" s="4"/>
    </row>
    <row r="69" spans="1:14" ht="14.25" customHeight="1" x14ac:dyDescent="0.35">
      <c r="A69" s="23" t="s">
        <v>195</v>
      </c>
      <c r="B69" s="5">
        <v>45160</v>
      </c>
      <c r="C69" s="6" t="s">
        <v>661</v>
      </c>
      <c r="D69" s="6" t="s">
        <v>1791</v>
      </c>
      <c r="E69" s="6" t="s">
        <v>634</v>
      </c>
      <c r="F69" s="6" t="s">
        <v>198</v>
      </c>
      <c r="G69" s="6" t="s">
        <v>354</v>
      </c>
      <c r="H69" s="6" t="s">
        <v>356</v>
      </c>
      <c r="I69" s="6" t="s">
        <v>451</v>
      </c>
      <c r="J69" s="4"/>
    </row>
    <row r="70" spans="1:14" ht="14.25" customHeight="1" x14ac:dyDescent="0.35">
      <c r="A70" s="23" t="s">
        <v>453</v>
      </c>
      <c r="B70" s="5">
        <v>45160</v>
      </c>
      <c r="C70" s="6" t="s">
        <v>661</v>
      </c>
      <c r="D70" s="6" t="s">
        <v>1791</v>
      </c>
      <c r="E70" s="6" t="s">
        <v>634</v>
      </c>
      <c r="F70" s="6" t="s">
        <v>355</v>
      </c>
      <c r="G70" s="6" t="s">
        <v>482</v>
      </c>
      <c r="H70" s="6" t="s">
        <v>196</v>
      </c>
      <c r="I70" s="6" t="s">
        <v>451</v>
      </c>
      <c r="J70" s="4" t="s">
        <v>656</v>
      </c>
    </row>
    <row r="71" spans="1:14" ht="14.25" customHeight="1" x14ac:dyDescent="0.35">
      <c r="A71" s="23" t="s">
        <v>454</v>
      </c>
      <c r="B71" s="5">
        <v>45160</v>
      </c>
      <c r="C71" s="6" t="s">
        <v>661</v>
      </c>
      <c r="D71" s="6" t="s">
        <v>1791</v>
      </c>
      <c r="E71" s="6" t="s">
        <v>634</v>
      </c>
      <c r="F71" s="6" t="s">
        <v>355</v>
      </c>
      <c r="G71" s="6" t="s">
        <v>482</v>
      </c>
      <c r="H71" s="6" t="s">
        <v>356</v>
      </c>
      <c r="I71" s="6" t="s">
        <v>451</v>
      </c>
      <c r="J71" s="4" t="s">
        <v>656</v>
      </c>
    </row>
    <row r="72" spans="1:14" ht="14.25" customHeight="1" x14ac:dyDescent="0.35">
      <c r="A72" s="23" t="s">
        <v>455</v>
      </c>
      <c r="B72" s="5">
        <v>45160</v>
      </c>
      <c r="C72" s="6" t="s">
        <v>661</v>
      </c>
      <c r="D72" s="6" t="s">
        <v>1791</v>
      </c>
      <c r="E72" s="6" t="s">
        <v>634</v>
      </c>
      <c r="F72" s="6" t="s">
        <v>452</v>
      </c>
      <c r="G72" s="6" t="s">
        <v>552</v>
      </c>
      <c r="H72" s="6" t="s">
        <v>196</v>
      </c>
      <c r="I72" s="6" t="s">
        <v>451</v>
      </c>
      <c r="J72" s="4"/>
    </row>
    <row r="73" spans="1:14" ht="14.25" customHeight="1" x14ac:dyDescent="0.35">
      <c r="A73" s="23" t="s">
        <v>456</v>
      </c>
      <c r="B73" s="5">
        <v>45160</v>
      </c>
      <c r="C73" s="6" t="s">
        <v>661</v>
      </c>
      <c r="D73" s="6" t="s">
        <v>1791</v>
      </c>
      <c r="E73" s="6" t="s">
        <v>634</v>
      </c>
      <c r="F73" s="6" t="s">
        <v>452</v>
      </c>
      <c r="G73" s="6" t="s">
        <v>552</v>
      </c>
      <c r="H73" s="6" t="s">
        <v>356</v>
      </c>
      <c r="I73" s="6" t="s">
        <v>451</v>
      </c>
      <c r="J73" s="4"/>
    </row>
    <row r="74" spans="1:14" ht="21.7" customHeight="1" x14ac:dyDescent="0.35">
      <c r="A74" s="23" t="s">
        <v>457</v>
      </c>
      <c r="B74" s="5">
        <v>45162</v>
      </c>
      <c r="C74" s="6" t="s">
        <v>660</v>
      </c>
      <c r="D74" s="6" t="s">
        <v>1792</v>
      </c>
      <c r="E74" s="6" t="s">
        <v>635</v>
      </c>
      <c r="F74" s="6" t="s">
        <v>11</v>
      </c>
      <c r="G74" s="6" t="s">
        <v>482</v>
      </c>
      <c r="H74" s="6" t="s">
        <v>196</v>
      </c>
      <c r="I74" s="8">
        <v>8</v>
      </c>
      <c r="J74" s="6" t="s">
        <v>353</v>
      </c>
    </row>
    <row r="75" spans="1:14" ht="14.25" customHeight="1" x14ac:dyDescent="0.35">
      <c r="A75" s="23" t="s">
        <v>458</v>
      </c>
      <c r="B75" s="5">
        <v>45162</v>
      </c>
      <c r="C75" s="6" t="s">
        <v>660</v>
      </c>
      <c r="D75" s="6" t="s">
        <v>1792</v>
      </c>
      <c r="E75" s="6" t="s">
        <v>635</v>
      </c>
      <c r="F75" s="6" t="s">
        <v>11</v>
      </c>
      <c r="G75" s="6" t="s">
        <v>482</v>
      </c>
      <c r="H75" s="6" t="s">
        <v>196</v>
      </c>
      <c r="I75" s="8">
        <v>8</v>
      </c>
      <c r="J75" s="6" t="s">
        <v>448</v>
      </c>
    </row>
    <row r="76" spans="1:14" ht="14.25" customHeight="1" x14ac:dyDescent="0.35">
      <c r="A76" s="23" t="s">
        <v>459</v>
      </c>
      <c r="B76" s="5">
        <v>45162</v>
      </c>
      <c r="C76" s="6" t="s">
        <v>660</v>
      </c>
      <c r="D76" s="6" t="s">
        <v>1792</v>
      </c>
      <c r="E76" s="6" t="s">
        <v>635</v>
      </c>
      <c r="F76" s="6" t="s">
        <v>11</v>
      </c>
      <c r="G76" s="6" t="s">
        <v>482</v>
      </c>
      <c r="H76" s="25" t="s">
        <v>356</v>
      </c>
      <c r="I76" s="8">
        <v>8</v>
      </c>
      <c r="J76" s="6" t="s">
        <v>353</v>
      </c>
      <c r="M76" s="4" t="s">
        <v>1356</v>
      </c>
    </row>
    <row r="77" spans="1:14" ht="14.25" customHeight="1" x14ac:dyDescent="0.35">
      <c r="A77" s="23" t="s">
        <v>460</v>
      </c>
      <c r="B77" s="5">
        <v>45162</v>
      </c>
      <c r="C77" s="6" t="s">
        <v>660</v>
      </c>
      <c r="D77" s="6" t="s">
        <v>1792</v>
      </c>
      <c r="E77" s="6" t="s">
        <v>635</v>
      </c>
      <c r="F77" s="6" t="s">
        <v>11</v>
      </c>
      <c r="G77" s="6" t="s">
        <v>482</v>
      </c>
      <c r="H77" s="25" t="s">
        <v>356</v>
      </c>
      <c r="I77" s="8">
        <v>8</v>
      </c>
      <c r="J77" s="6" t="s">
        <v>448</v>
      </c>
      <c r="M77" s="4" t="s">
        <v>1356</v>
      </c>
      <c r="N77" s="4">
        <v>122</v>
      </c>
    </row>
    <row r="78" spans="1:14" ht="14.25" customHeight="1" x14ac:dyDescent="0.35">
      <c r="A78" s="23" t="s">
        <v>461</v>
      </c>
      <c r="B78" s="5">
        <v>45162</v>
      </c>
      <c r="C78" s="6" t="s">
        <v>660</v>
      </c>
      <c r="D78" s="6" t="s">
        <v>1792</v>
      </c>
      <c r="E78" s="6" t="s">
        <v>635</v>
      </c>
      <c r="F78" s="6" t="s">
        <v>198</v>
      </c>
      <c r="G78" s="6" t="s">
        <v>354</v>
      </c>
      <c r="H78" s="6" t="s">
        <v>356</v>
      </c>
      <c r="I78" s="8">
        <v>8</v>
      </c>
      <c r="J78" s="4"/>
    </row>
    <row r="79" spans="1:14" ht="14.25" customHeight="1" x14ac:dyDescent="0.35">
      <c r="A79" s="23" t="s">
        <v>462</v>
      </c>
      <c r="B79" s="5">
        <v>45162</v>
      </c>
      <c r="C79" s="6" t="s">
        <v>660</v>
      </c>
      <c r="D79" s="6" t="s">
        <v>1792</v>
      </c>
      <c r="E79" s="6" t="s">
        <v>635</v>
      </c>
      <c r="F79" s="6" t="s">
        <v>198</v>
      </c>
      <c r="G79" s="6" t="s">
        <v>354</v>
      </c>
      <c r="H79" s="6" t="s">
        <v>196</v>
      </c>
      <c r="I79" s="8">
        <v>8</v>
      </c>
      <c r="J79" s="4"/>
    </row>
    <row r="80" spans="1:14" ht="14.25" customHeight="1" x14ac:dyDescent="0.35">
      <c r="A80" s="23" t="s">
        <v>463</v>
      </c>
      <c r="B80" s="5">
        <v>45162</v>
      </c>
      <c r="C80" s="6" t="s">
        <v>660</v>
      </c>
      <c r="D80" s="6" t="s">
        <v>1792</v>
      </c>
      <c r="E80" s="6" t="s">
        <v>635</v>
      </c>
      <c r="F80" s="6" t="s">
        <v>355</v>
      </c>
      <c r="G80" s="6" t="s">
        <v>200</v>
      </c>
      <c r="H80" s="6" t="s">
        <v>356</v>
      </c>
      <c r="I80" s="8">
        <v>8</v>
      </c>
      <c r="J80" s="4"/>
    </row>
    <row r="81" spans="1:10" ht="14.25" customHeight="1" x14ac:dyDescent="0.35">
      <c r="A81" s="23" t="s">
        <v>464</v>
      </c>
      <c r="B81" s="5">
        <v>45162</v>
      </c>
      <c r="C81" s="6" t="s">
        <v>660</v>
      </c>
      <c r="D81" s="6" t="s">
        <v>1792</v>
      </c>
      <c r="E81" s="6" t="s">
        <v>635</v>
      </c>
      <c r="F81" s="6" t="s">
        <v>355</v>
      </c>
      <c r="G81" s="6" t="s">
        <v>200</v>
      </c>
      <c r="H81" s="6" t="s">
        <v>196</v>
      </c>
      <c r="I81" s="8">
        <v>8</v>
      </c>
      <c r="J81" s="4"/>
    </row>
    <row r="82" spans="1:10" ht="14.25" customHeight="1" x14ac:dyDescent="0.35">
      <c r="A82" s="23" t="s">
        <v>465</v>
      </c>
      <c r="B82" s="5">
        <v>45162</v>
      </c>
      <c r="C82" s="6" t="s">
        <v>660</v>
      </c>
      <c r="D82" s="6" t="s">
        <v>1792</v>
      </c>
      <c r="E82" s="6" t="s">
        <v>635</v>
      </c>
      <c r="F82" s="6" t="s">
        <v>358</v>
      </c>
      <c r="G82" s="6" t="s">
        <v>200</v>
      </c>
      <c r="H82" s="6" t="s">
        <v>356</v>
      </c>
      <c r="I82" s="8">
        <v>8</v>
      </c>
      <c r="J82" s="4"/>
    </row>
    <row r="83" spans="1:10" ht="14.25" customHeight="1" x14ac:dyDescent="0.35">
      <c r="A83" s="23" t="s">
        <v>466</v>
      </c>
      <c r="B83" s="5">
        <v>45162</v>
      </c>
      <c r="C83" s="6" t="s">
        <v>660</v>
      </c>
      <c r="D83" s="6" t="s">
        <v>1792</v>
      </c>
      <c r="E83" s="6" t="s">
        <v>635</v>
      </c>
      <c r="F83" s="6" t="s">
        <v>358</v>
      </c>
      <c r="G83" s="6" t="s">
        <v>200</v>
      </c>
      <c r="H83" s="6" t="s">
        <v>196</v>
      </c>
      <c r="I83" s="8">
        <v>8</v>
      </c>
      <c r="J83" s="4"/>
    </row>
    <row r="84" spans="1:10" ht="14.25" customHeight="1" x14ac:dyDescent="0.35">
      <c r="A84" s="23" t="s">
        <v>467</v>
      </c>
      <c r="B84" s="5">
        <v>45162</v>
      </c>
      <c r="C84" s="6" t="s">
        <v>660</v>
      </c>
      <c r="D84" s="6" t="s">
        <v>1792</v>
      </c>
      <c r="E84" s="6" t="s">
        <v>635</v>
      </c>
      <c r="F84" s="6" t="s">
        <v>359</v>
      </c>
      <c r="G84" s="6" t="s">
        <v>200</v>
      </c>
      <c r="H84" s="6" t="s">
        <v>196</v>
      </c>
      <c r="I84" s="8">
        <v>8</v>
      </c>
      <c r="J84" s="6"/>
    </row>
    <row r="85" spans="1:10" ht="14.25" customHeight="1" x14ac:dyDescent="0.35">
      <c r="A85" s="23" t="s">
        <v>468</v>
      </c>
      <c r="B85" s="5">
        <v>45162</v>
      </c>
      <c r="C85" s="6" t="s">
        <v>660</v>
      </c>
      <c r="D85" s="6" t="s">
        <v>1792</v>
      </c>
      <c r="E85" s="6" t="s">
        <v>635</v>
      </c>
      <c r="F85" s="6" t="s">
        <v>359</v>
      </c>
      <c r="G85" s="6" t="s">
        <v>200</v>
      </c>
      <c r="H85" s="6" t="s">
        <v>356</v>
      </c>
      <c r="I85" s="8">
        <v>8</v>
      </c>
      <c r="J85" s="4"/>
    </row>
    <row r="86" spans="1:10" ht="14.25" customHeight="1" x14ac:dyDescent="0.35">
      <c r="A86" s="23" t="s">
        <v>469</v>
      </c>
      <c r="B86" s="5">
        <v>45162</v>
      </c>
      <c r="C86" s="6" t="s">
        <v>660</v>
      </c>
      <c r="D86" s="6" t="s">
        <v>1793</v>
      </c>
      <c r="E86" s="6" t="s">
        <v>635</v>
      </c>
      <c r="F86" s="6" t="s">
        <v>198</v>
      </c>
      <c r="G86" s="6" t="s">
        <v>354</v>
      </c>
      <c r="H86" s="6" t="s">
        <v>356</v>
      </c>
      <c r="I86" s="105">
        <v>8</v>
      </c>
      <c r="J86" s="4"/>
    </row>
    <row r="87" spans="1:10" ht="14.25" customHeight="1" x14ac:dyDescent="0.35">
      <c r="A87" s="23" t="s">
        <v>470</v>
      </c>
      <c r="B87" s="5">
        <v>45162</v>
      </c>
      <c r="C87" s="6" t="s">
        <v>660</v>
      </c>
      <c r="D87" s="6" t="s">
        <v>1793</v>
      </c>
      <c r="E87" s="6" t="s">
        <v>635</v>
      </c>
      <c r="F87" s="6" t="s">
        <v>198</v>
      </c>
      <c r="G87" s="6" t="s">
        <v>354</v>
      </c>
      <c r="H87" s="6" t="s">
        <v>196</v>
      </c>
      <c r="I87" s="105">
        <v>8</v>
      </c>
      <c r="J87" s="4"/>
    </row>
    <row r="88" spans="1:10" ht="14.25" customHeight="1" x14ac:dyDescent="0.35">
      <c r="A88" s="23" t="s">
        <v>471</v>
      </c>
      <c r="B88" s="5">
        <v>45162</v>
      </c>
      <c r="C88" s="6" t="s">
        <v>660</v>
      </c>
      <c r="D88" s="6" t="s">
        <v>1793</v>
      </c>
      <c r="E88" s="6" t="s">
        <v>635</v>
      </c>
      <c r="F88" s="6" t="s">
        <v>355</v>
      </c>
      <c r="G88" s="26" t="s">
        <v>357</v>
      </c>
      <c r="H88" s="6" t="s">
        <v>356</v>
      </c>
      <c r="I88" s="105">
        <v>8</v>
      </c>
      <c r="J88" s="4"/>
    </row>
    <row r="89" spans="1:10" ht="14.25" customHeight="1" x14ac:dyDescent="0.35">
      <c r="A89" s="23" t="s">
        <v>472</v>
      </c>
      <c r="B89" s="5">
        <v>45162</v>
      </c>
      <c r="C89" s="6" t="s">
        <v>660</v>
      </c>
      <c r="D89" s="6" t="s">
        <v>1793</v>
      </c>
      <c r="E89" s="6" t="s">
        <v>635</v>
      </c>
      <c r="F89" s="6" t="s">
        <v>355</v>
      </c>
      <c r="G89" s="26" t="s">
        <v>357</v>
      </c>
      <c r="H89" s="6" t="s">
        <v>196</v>
      </c>
      <c r="I89" s="105">
        <v>8</v>
      </c>
      <c r="J89" s="4"/>
    </row>
    <row r="90" spans="1:10" ht="14.25" customHeight="1" x14ac:dyDescent="0.35">
      <c r="A90" s="23" t="s">
        <v>473</v>
      </c>
      <c r="B90" s="5">
        <v>45162</v>
      </c>
      <c r="C90" s="6" t="s">
        <v>660</v>
      </c>
      <c r="D90" s="6" t="s">
        <v>1793</v>
      </c>
      <c r="E90" s="6" t="s">
        <v>635</v>
      </c>
      <c r="F90" s="6" t="s">
        <v>358</v>
      </c>
      <c r="G90" s="26" t="s">
        <v>357</v>
      </c>
      <c r="H90" s="6" t="s">
        <v>356</v>
      </c>
      <c r="I90" s="105">
        <v>8</v>
      </c>
      <c r="J90" s="4"/>
    </row>
    <row r="91" spans="1:10" ht="14.25" customHeight="1" x14ac:dyDescent="0.35">
      <c r="A91" s="23" t="s">
        <v>474</v>
      </c>
      <c r="B91" s="5">
        <v>45162</v>
      </c>
      <c r="C91" s="6" t="s">
        <v>660</v>
      </c>
      <c r="D91" s="6" t="s">
        <v>1793</v>
      </c>
      <c r="E91" s="6" t="s">
        <v>635</v>
      </c>
      <c r="F91" s="6" t="s">
        <v>358</v>
      </c>
      <c r="G91" s="26" t="s">
        <v>357</v>
      </c>
      <c r="H91" s="6" t="s">
        <v>196</v>
      </c>
      <c r="I91" s="105">
        <v>8</v>
      </c>
      <c r="J91" s="4"/>
    </row>
    <row r="92" spans="1:10" ht="14.25" customHeight="1" x14ac:dyDescent="0.35">
      <c r="A92" s="23" t="s">
        <v>475</v>
      </c>
      <c r="B92" s="5">
        <v>45162</v>
      </c>
      <c r="C92" s="6" t="s">
        <v>660</v>
      </c>
      <c r="D92" s="6" t="s">
        <v>1793</v>
      </c>
      <c r="E92" s="6" t="s">
        <v>635</v>
      </c>
      <c r="F92" s="6" t="s">
        <v>359</v>
      </c>
      <c r="G92" s="26" t="s">
        <v>357</v>
      </c>
      <c r="H92" s="6" t="s">
        <v>356</v>
      </c>
      <c r="I92" s="105">
        <v>8</v>
      </c>
      <c r="J92" s="4"/>
    </row>
    <row r="93" spans="1:10" ht="14.25" customHeight="1" x14ac:dyDescent="0.35">
      <c r="A93" s="23" t="s">
        <v>476</v>
      </c>
      <c r="B93" s="5">
        <v>45162</v>
      </c>
      <c r="C93" s="6" t="s">
        <v>660</v>
      </c>
      <c r="D93" s="6" t="s">
        <v>1793</v>
      </c>
      <c r="E93" s="6" t="s">
        <v>635</v>
      </c>
      <c r="F93" s="6" t="s">
        <v>359</v>
      </c>
      <c r="G93" s="26" t="s">
        <v>357</v>
      </c>
      <c r="H93" s="6" t="s">
        <v>196</v>
      </c>
      <c r="I93" s="105">
        <v>8</v>
      </c>
      <c r="J93" s="4"/>
    </row>
    <row r="94" spans="1:10" ht="22.05" customHeight="1" x14ac:dyDescent="0.35">
      <c r="A94" s="23" t="s">
        <v>477</v>
      </c>
      <c r="B94" s="5">
        <v>45162</v>
      </c>
      <c r="C94" s="6" t="s">
        <v>660</v>
      </c>
      <c r="D94" s="6" t="s">
        <v>1794</v>
      </c>
      <c r="E94" s="6" t="s">
        <v>635</v>
      </c>
      <c r="F94" s="6" t="s">
        <v>198</v>
      </c>
      <c r="G94" s="6" t="s">
        <v>354</v>
      </c>
      <c r="H94" s="6" t="s">
        <v>356</v>
      </c>
      <c r="I94" s="8">
        <v>9</v>
      </c>
      <c r="J94" s="4"/>
    </row>
    <row r="95" spans="1:10" ht="14.25" customHeight="1" x14ac:dyDescent="0.35">
      <c r="A95" s="23" t="s">
        <v>478</v>
      </c>
      <c r="B95" s="5">
        <v>45162</v>
      </c>
      <c r="C95" s="6" t="s">
        <v>660</v>
      </c>
      <c r="D95" s="6" t="s">
        <v>1794</v>
      </c>
      <c r="E95" s="6" t="s">
        <v>635</v>
      </c>
      <c r="F95" s="6" t="s">
        <v>198</v>
      </c>
      <c r="G95" s="6" t="s">
        <v>354</v>
      </c>
      <c r="H95" s="6" t="s">
        <v>196</v>
      </c>
      <c r="I95" s="8">
        <v>9</v>
      </c>
      <c r="J95" s="4"/>
    </row>
    <row r="96" spans="1:10" ht="14.25" customHeight="1" x14ac:dyDescent="0.35">
      <c r="A96" s="23" t="s">
        <v>479</v>
      </c>
      <c r="B96" s="5">
        <v>45162</v>
      </c>
      <c r="C96" s="6" t="s">
        <v>660</v>
      </c>
      <c r="D96" s="6" t="s">
        <v>1794</v>
      </c>
      <c r="E96" s="6" t="s">
        <v>635</v>
      </c>
      <c r="F96" s="6" t="s">
        <v>198</v>
      </c>
      <c r="G96" s="6" t="s">
        <v>354</v>
      </c>
      <c r="H96" s="6" t="s">
        <v>356</v>
      </c>
      <c r="I96" s="8">
        <v>9</v>
      </c>
      <c r="J96" s="4"/>
    </row>
    <row r="97" spans="1:14" ht="14.25" customHeight="1" x14ac:dyDescent="0.35">
      <c r="A97" s="23" t="s">
        <v>480</v>
      </c>
      <c r="B97" s="5">
        <v>45162</v>
      </c>
      <c r="C97" s="6" t="s">
        <v>660</v>
      </c>
      <c r="D97" s="6" t="s">
        <v>1794</v>
      </c>
      <c r="E97" s="6" t="s">
        <v>635</v>
      </c>
      <c r="F97" s="6" t="s">
        <v>198</v>
      </c>
      <c r="G97" s="6" t="s">
        <v>354</v>
      </c>
      <c r="H97" s="6" t="s">
        <v>196</v>
      </c>
      <c r="I97" s="8">
        <v>9</v>
      </c>
      <c r="J97" s="4"/>
      <c r="K97" s="6"/>
      <c r="L97" s="6"/>
      <c r="M97" s="6"/>
    </row>
    <row r="98" spans="1:14" ht="14.25" customHeight="1" x14ac:dyDescent="0.35">
      <c r="A98" s="23" t="s">
        <v>481</v>
      </c>
      <c r="B98" s="5">
        <v>45162</v>
      </c>
      <c r="C98" s="6" t="s">
        <v>660</v>
      </c>
      <c r="D98" s="6" t="s">
        <v>1794</v>
      </c>
      <c r="E98" s="6" t="s">
        <v>635</v>
      </c>
      <c r="F98" s="6" t="s">
        <v>355</v>
      </c>
      <c r="G98" s="6" t="s">
        <v>482</v>
      </c>
      <c r="H98" s="6" t="s">
        <v>356</v>
      </c>
      <c r="I98" s="8">
        <v>9</v>
      </c>
      <c r="J98" s="4" t="s">
        <v>656</v>
      </c>
      <c r="K98" s="6"/>
      <c r="L98" s="6"/>
      <c r="M98" s="6"/>
    </row>
    <row r="99" spans="1:14" ht="14.25" customHeight="1" x14ac:dyDescent="0.35">
      <c r="A99" s="23" t="s">
        <v>553</v>
      </c>
      <c r="B99" s="5">
        <v>45162</v>
      </c>
      <c r="C99" s="6" t="s">
        <v>660</v>
      </c>
      <c r="D99" s="6" t="s">
        <v>1794</v>
      </c>
      <c r="E99" s="6" t="s">
        <v>635</v>
      </c>
      <c r="F99" s="6" t="s">
        <v>355</v>
      </c>
      <c r="G99" s="6" t="s">
        <v>482</v>
      </c>
      <c r="H99" s="6" t="s">
        <v>196</v>
      </c>
      <c r="I99" s="8">
        <v>9</v>
      </c>
      <c r="J99" s="4" t="s">
        <v>656</v>
      </c>
      <c r="K99" s="6"/>
      <c r="L99" s="6"/>
      <c r="M99" s="6"/>
    </row>
    <row r="100" spans="1:14" ht="14.25" customHeight="1" x14ac:dyDescent="0.35">
      <c r="A100" s="23" t="s">
        <v>554</v>
      </c>
      <c r="B100" s="5">
        <v>45162</v>
      </c>
      <c r="C100" s="6" t="s">
        <v>660</v>
      </c>
      <c r="D100" s="6" t="s">
        <v>1794</v>
      </c>
      <c r="E100" s="6" t="s">
        <v>635</v>
      </c>
      <c r="F100" s="6" t="s">
        <v>452</v>
      </c>
      <c r="G100" s="6" t="s">
        <v>552</v>
      </c>
      <c r="H100" s="6" t="s">
        <v>356</v>
      </c>
      <c r="I100" s="8">
        <v>9</v>
      </c>
      <c r="J100" s="4"/>
      <c r="K100" s="6"/>
      <c r="L100" s="6"/>
      <c r="M100" s="6"/>
    </row>
    <row r="101" spans="1:14" ht="14.25" customHeight="1" x14ac:dyDescent="0.35">
      <c r="A101" s="23" t="s">
        <v>555</v>
      </c>
      <c r="B101" s="5">
        <v>45162</v>
      </c>
      <c r="C101" s="6" t="s">
        <v>660</v>
      </c>
      <c r="D101" s="6" t="s">
        <v>1794</v>
      </c>
      <c r="E101" s="6" t="s">
        <v>635</v>
      </c>
      <c r="F101" s="6" t="s">
        <v>452</v>
      </c>
      <c r="G101" s="6" t="s">
        <v>552</v>
      </c>
      <c r="H101" s="6" t="s">
        <v>196</v>
      </c>
      <c r="I101" s="8">
        <v>9</v>
      </c>
      <c r="J101" s="6"/>
      <c r="K101" s="6"/>
      <c r="L101" s="6"/>
      <c r="M101" s="6"/>
    </row>
    <row r="102" spans="1:14" ht="14.25" customHeight="1" x14ac:dyDescent="0.35">
      <c r="A102" s="23" t="s">
        <v>556</v>
      </c>
      <c r="B102" s="5">
        <v>45162</v>
      </c>
      <c r="C102" s="6" t="s">
        <v>660</v>
      </c>
      <c r="D102" s="6" t="s">
        <v>1794</v>
      </c>
      <c r="E102" s="6" t="s">
        <v>635</v>
      </c>
      <c r="F102" s="6" t="s">
        <v>625</v>
      </c>
      <c r="G102" s="6" t="s">
        <v>482</v>
      </c>
      <c r="H102" s="6" t="s">
        <v>196</v>
      </c>
      <c r="I102" s="8">
        <v>9</v>
      </c>
      <c r="J102" s="4" t="s">
        <v>626</v>
      </c>
      <c r="K102" s="6"/>
      <c r="L102" s="6"/>
      <c r="M102" s="6"/>
    </row>
    <row r="103" spans="1:14" ht="21.7" customHeight="1" x14ac:dyDescent="0.35">
      <c r="A103" s="23" t="s">
        <v>557</v>
      </c>
      <c r="B103" s="5">
        <v>45166</v>
      </c>
      <c r="C103" s="6" t="s">
        <v>659</v>
      </c>
      <c r="D103" s="6" t="s">
        <v>1795</v>
      </c>
      <c r="E103" s="6" t="s">
        <v>644</v>
      </c>
      <c r="F103" s="6" t="s">
        <v>11</v>
      </c>
      <c r="G103" s="6" t="s">
        <v>482</v>
      </c>
      <c r="H103" s="6" t="s">
        <v>196</v>
      </c>
      <c r="I103" s="6" t="s">
        <v>328</v>
      </c>
      <c r="J103" s="4" t="s">
        <v>483</v>
      </c>
      <c r="K103" s="6"/>
      <c r="L103" s="6"/>
      <c r="M103" s="6"/>
    </row>
    <row r="104" spans="1:14" ht="14.25" customHeight="1" x14ac:dyDescent="0.35">
      <c r="A104" s="23" t="s">
        <v>558</v>
      </c>
      <c r="B104" s="5">
        <v>45166</v>
      </c>
      <c r="C104" s="6" t="s">
        <v>659</v>
      </c>
      <c r="D104" s="6" t="s">
        <v>1795</v>
      </c>
      <c r="E104" s="6" t="s">
        <v>644</v>
      </c>
      <c r="F104" s="6" t="s">
        <v>11</v>
      </c>
      <c r="G104" s="6" t="s">
        <v>482</v>
      </c>
      <c r="H104" s="6" t="s">
        <v>196</v>
      </c>
      <c r="I104" s="6" t="s">
        <v>328</v>
      </c>
      <c r="J104" s="4" t="s">
        <v>627</v>
      </c>
      <c r="K104" s="6"/>
      <c r="L104" s="6"/>
      <c r="M104" s="6"/>
    </row>
    <row r="105" spans="1:14" ht="14.25" customHeight="1" x14ac:dyDescent="0.35">
      <c r="A105" s="23" t="s">
        <v>559</v>
      </c>
      <c r="B105" s="5">
        <v>45166</v>
      </c>
      <c r="C105" s="6" t="s">
        <v>659</v>
      </c>
      <c r="D105" s="6" t="s">
        <v>1795</v>
      </c>
      <c r="E105" s="6" t="s">
        <v>644</v>
      </c>
      <c r="F105" s="6" t="s">
        <v>628</v>
      </c>
      <c r="G105" s="6" t="s">
        <v>200</v>
      </c>
      <c r="H105" s="6" t="s">
        <v>196</v>
      </c>
      <c r="I105" s="6" t="s">
        <v>328</v>
      </c>
      <c r="J105" s="4" t="s">
        <v>639</v>
      </c>
      <c r="K105" s="6"/>
      <c r="L105" s="6"/>
      <c r="M105" s="6"/>
    </row>
    <row r="106" spans="1:14" ht="14.25" customHeight="1" x14ac:dyDescent="0.35">
      <c r="A106" s="23" t="s">
        <v>560</v>
      </c>
      <c r="B106" s="5">
        <v>45166</v>
      </c>
      <c r="C106" s="6" t="s">
        <v>659</v>
      </c>
      <c r="D106" s="6" t="s">
        <v>1795</v>
      </c>
      <c r="E106" s="6" t="s">
        <v>644</v>
      </c>
      <c r="F106" s="8" t="s">
        <v>629</v>
      </c>
      <c r="G106" s="6" t="s">
        <v>200</v>
      </c>
      <c r="H106" s="6" t="s">
        <v>196</v>
      </c>
      <c r="I106" s="6" t="s">
        <v>328</v>
      </c>
      <c r="J106" s="4" t="s">
        <v>639</v>
      </c>
      <c r="K106"/>
    </row>
    <row r="107" spans="1:14" ht="14.25" customHeight="1" x14ac:dyDescent="0.35">
      <c r="A107" s="23" t="s">
        <v>561</v>
      </c>
      <c r="B107" s="5">
        <v>45166</v>
      </c>
      <c r="C107" s="6" t="s">
        <v>659</v>
      </c>
      <c r="D107" s="6" t="s">
        <v>1795</v>
      </c>
      <c r="E107" s="6" t="s">
        <v>644</v>
      </c>
      <c r="F107" s="6" t="s">
        <v>628</v>
      </c>
      <c r="G107" s="6" t="s">
        <v>357</v>
      </c>
      <c r="H107" s="6" t="s">
        <v>196</v>
      </c>
      <c r="I107" s="6" t="s">
        <v>328</v>
      </c>
      <c r="J107" s="4" t="s">
        <v>639</v>
      </c>
      <c r="K107"/>
    </row>
    <row r="108" spans="1:14" ht="14.25" customHeight="1" x14ac:dyDescent="0.35">
      <c r="A108" s="23" t="s">
        <v>562</v>
      </c>
      <c r="B108" s="5">
        <v>45166</v>
      </c>
      <c r="C108" s="6" t="s">
        <v>659</v>
      </c>
      <c r="D108" s="6" t="s">
        <v>1795</v>
      </c>
      <c r="E108" s="6" t="s">
        <v>644</v>
      </c>
      <c r="F108" s="8" t="s">
        <v>629</v>
      </c>
      <c r="G108" s="6" t="s">
        <v>357</v>
      </c>
      <c r="H108" s="6" t="s">
        <v>196</v>
      </c>
      <c r="I108" s="6" t="s">
        <v>328</v>
      </c>
      <c r="J108" s="4" t="s">
        <v>639</v>
      </c>
      <c r="K108"/>
    </row>
    <row r="109" spans="1:14" ht="14.25" customHeight="1" x14ac:dyDescent="0.35">
      <c r="A109" s="23" t="s">
        <v>563</v>
      </c>
      <c r="B109" s="5">
        <v>45166</v>
      </c>
      <c r="C109" s="6" t="s">
        <v>659</v>
      </c>
      <c r="D109" s="6" t="s">
        <v>1795</v>
      </c>
      <c r="E109" s="6" t="s">
        <v>644</v>
      </c>
      <c r="F109" s="8" t="s">
        <v>630</v>
      </c>
      <c r="G109" s="6" t="s">
        <v>354</v>
      </c>
      <c r="H109" s="6" t="s">
        <v>196</v>
      </c>
      <c r="I109" s="6" t="s">
        <v>328</v>
      </c>
      <c r="J109" s="4" t="s">
        <v>639</v>
      </c>
      <c r="K109"/>
    </row>
    <row r="110" spans="1:14" ht="14.25" customHeight="1" x14ac:dyDescent="0.35">
      <c r="A110" s="23" t="s">
        <v>564</v>
      </c>
      <c r="B110" s="5">
        <v>45166</v>
      </c>
      <c r="C110" s="6" t="s">
        <v>659</v>
      </c>
      <c r="D110" s="6" t="s">
        <v>1795</v>
      </c>
      <c r="E110" s="6" t="s">
        <v>644</v>
      </c>
      <c r="F110" s="6" t="s">
        <v>11</v>
      </c>
      <c r="G110" s="6" t="s">
        <v>482</v>
      </c>
      <c r="H110" s="6" t="s">
        <v>356</v>
      </c>
      <c r="I110" s="6" t="s">
        <v>328</v>
      </c>
      <c r="J110" s="4"/>
      <c r="K110"/>
      <c r="M110" s="4" t="s">
        <v>1357</v>
      </c>
      <c r="N110" s="4">
        <v>88</v>
      </c>
    </row>
    <row r="111" spans="1:14" ht="14.25" customHeight="1" x14ac:dyDescent="0.35">
      <c r="A111" s="23" t="s">
        <v>565</v>
      </c>
      <c r="B111" s="5">
        <v>45166</v>
      </c>
      <c r="C111" s="6" t="s">
        <v>659</v>
      </c>
      <c r="D111" s="6" t="s">
        <v>1795</v>
      </c>
      <c r="E111" s="6" t="s">
        <v>644</v>
      </c>
      <c r="F111" s="6" t="s">
        <v>11</v>
      </c>
      <c r="G111" s="6" t="s">
        <v>482</v>
      </c>
      <c r="H111" s="6" t="s">
        <v>356</v>
      </c>
      <c r="I111" s="6" t="s">
        <v>328</v>
      </c>
      <c r="J111" s="4"/>
      <c r="K111"/>
      <c r="M111" s="4" t="s">
        <v>1357</v>
      </c>
    </row>
    <row r="112" spans="1:14" ht="14.25" customHeight="1" x14ac:dyDescent="0.35">
      <c r="A112" s="23" t="s">
        <v>566</v>
      </c>
      <c r="B112" s="5">
        <v>45166</v>
      </c>
      <c r="C112" s="6" t="s">
        <v>659</v>
      </c>
      <c r="D112" s="6" t="s">
        <v>1795</v>
      </c>
      <c r="E112" s="6" t="s">
        <v>644</v>
      </c>
      <c r="F112" s="6" t="s">
        <v>198</v>
      </c>
      <c r="G112" s="6" t="s">
        <v>354</v>
      </c>
      <c r="H112" s="6" t="s">
        <v>356</v>
      </c>
      <c r="I112" s="6" t="s">
        <v>328</v>
      </c>
      <c r="J112" s="4"/>
      <c r="K112"/>
    </row>
    <row r="113" spans="1:10" ht="14.25" customHeight="1" x14ac:dyDescent="0.35">
      <c r="A113" s="23" t="s">
        <v>567</v>
      </c>
      <c r="B113" s="5">
        <v>45166</v>
      </c>
      <c r="C113" s="6" t="s">
        <v>659</v>
      </c>
      <c r="D113" s="6" t="s">
        <v>1795</v>
      </c>
      <c r="E113" s="6" t="s">
        <v>644</v>
      </c>
      <c r="F113" s="6" t="s">
        <v>198</v>
      </c>
      <c r="G113" s="6" t="s">
        <v>354</v>
      </c>
      <c r="H113" s="6" t="s">
        <v>196</v>
      </c>
      <c r="I113" s="6" t="s">
        <v>328</v>
      </c>
      <c r="J113" s="4"/>
    </row>
    <row r="114" spans="1:10" ht="14.25" customHeight="1" x14ac:dyDescent="0.35">
      <c r="A114" s="23" t="s">
        <v>568</v>
      </c>
      <c r="B114" s="5">
        <v>45166</v>
      </c>
      <c r="C114" s="6" t="s">
        <v>659</v>
      </c>
      <c r="D114" s="6" t="s">
        <v>1795</v>
      </c>
      <c r="E114" s="6" t="s">
        <v>644</v>
      </c>
      <c r="F114" s="6" t="s">
        <v>355</v>
      </c>
      <c r="G114" s="6" t="s">
        <v>200</v>
      </c>
      <c r="H114" s="6" t="s">
        <v>356</v>
      </c>
      <c r="I114" s="6" t="s">
        <v>328</v>
      </c>
      <c r="J114" s="4"/>
    </row>
    <row r="115" spans="1:10" ht="14.25" customHeight="1" x14ac:dyDescent="0.35">
      <c r="A115" s="23" t="s">
        <v>569</v>
      </c>
      <c r="B115" s="5">
        <v>45166</v>
      </c>
      <c r="C115" s="6" t="s">
        <v>659</v>
      </c>
      <c r="D115" s="6" t="s">
        <v>1795</v>
      </c>
      <c r="E115" s="6" t="s">
        <v>644</v>
      </c>
      <c r="F115" s="6" t="s">
        <v>355</v>
      </c>
      <c r="G115" s="6" t="s">
        <v>200</v>
      </c>
      <c r="H115" s="6" t="s">
        <v>196</v>
      </c>
      <c r="I115" s="6" t="s">
        <v>328</v>
      </c>
      <c r="J115" s="4"/>
    </row>
    <row r="116" spans="1:10" ht="14.25" customHeight="1" x14ac:dyDescent="0.35">
      <c r="A116" s="23" t="s">
        <v>570</v>
      </c>
      <c r="B116" s="5">
        <v>45166</v>
      </c>
      <c r="C116" s="6" t="s">
        <v>659</v>
      </c>
      <c r="D116" s="6" t="s">
        <v>1795</v>
      </c>
      <c r="E116" s="6" t="s">
        <v>644</v>
      </c>
      <c r="F116" s="6" t="s">
        <v>358</v>
      </c>
      <c r="G116" s="6" t="s">
        <v>200</v>
      </c>
      <c r="H116" s="6" t="s">
        <v>356</v>
      </c>
      <c r="I116" s="6" t="s">
        <v>328</v>
      </c>
      <c r="J116" s="4"/>
    </row>
    <row r="117" spans="1:10" ht="14.25" customHeight="1" x14ac:dyDescent="0.35">
      <c r="A117" s="23" t="s">
        <v>571</v>
      </c>
      <c r="B117" s="5">
        <v>45166</v>
      </c>
      <c r="C117" s="6" t="s">
        <v>659</v>
      </c>
      <c r="D117" s="6" t="s">
        <v>1795</v>
      </c>
      <c r="E117" s="6" t="s">
        <v>644</v>
      </c>
      <c r="F117" s="6" t="s">
        <v>358</v>
      </c>
      <c r="G117" s="6" t="s">
        <v>200</v>
      </c>
      <c r="H117" s="6" t="s">
        <v>196</v>
      </c>
      <c r="I117" s="6" t="s">
        <v>328</v>
      </c>
      <c r="J117" s="4"/>
    </row>
    <row r="118" spans="1:10" ht="14.25" customHeight="1" x14ac:dyDescent="0.35">
      <c r="A118" s="23" t="s">
        <v>572</v>
      </c>
      <c r="B118" s="5">
        <v>45166</v>
      </c>
      <c r="C118" s="6" t="s">
        <v>659</v>
      </c>
      <c r="D118" s="6" t="s">
        <v>1795</v>
      </c>
      <c r="E118" s="6" t="s">
        <v>644</v>
      </c>
      <c r="F118" s="6" t="s">
        <v>359</v>
      </c>
      <c r="G118" s="6" t="s">
        <v>200</v>
      </c>
      <c r="H118" s="6" t="s">
        <v>356</v>
      </c>
      <c r="I118" s="6" t="s">
        <v>328</v>
      </c>
      <c r="J118" s="4"/>
    </row>
    <row r="119" spans="1:10" ht="14.25" customHeight="1" x14ac:dyDescent="0.35">
      <c r="A119" s="23" t="s">
        <v>573</v>
      </c>
      <c r="B119" s="5">
        <v>45166</v>
      </c>
      <c r="C119" s="6" t="s">
        <v>659</v>
      </c>
      <c r="D119" s="6" t="s">
        <v>1795</v>
      </c>
      <c r="E119" s="6" t="s">
        <v>644</v>
      </c>
      <c r="F119" s="6" t="s">
        <v>359</v>
      </c>
      <c r="G119" s="6" t="s">
        <v>200</v>
      </c>
      <c r="H119" s="6" t="s">
        <v>196</v>
      </c>
      <c r="I119" s="6" t="s">
        <v>328</v>
      </c>
      <c r="J119" s="4"/>
    </row>
    <row r="120" spans="1:10" ht="14.25" customHeight="1" x14ac:dyDescent="0.35">
      <c r="A120" s="23" t="s">
        <v>574</v>
      </c>
      <c r="B120" s="5">
        <v>45166</v>
      </c>
      <c r="C120" s="6" t="s">
        <v>659</v>
      </c>
      <c r="D120" s="6" t="s">
        <v>1796</v>
      </c>
      <c r="E120" s="6" t="s">
        <v>644</v>
      </c>
      <c r="F120" s="6" t="s">
        <v>198</v>
      </c>
      <c r="G120" s="6" t="s">
        <v>354</v>
      </c>
      <c r="H120" s="6" t="s">
        <v>356</v>
      </c>
      <c r="I120" s="6" t="s">
        <v>328</v>
      </c>
      <c r="J120" s="4"/>
    </row>
    <row r="121" spans="1:10" ht="14.25" customHeight="1" x14ac:dyDescent="0.35">
      <c r="A121" s="23" t="s">
        <v>575</v>
      </c>
      <c r="B121" s="5">
        <v>45166</v>
      </c>
      <c r="C121" s="6" t="s">
        <v>659</v>
      </c>
      <c r="D121" s="6" t="s">
        <v>1796</v>
      </c>
      <c r="E121" s="6" t="s">
        <v>644</v>
      </c>
      <c r="F121" s="6" t="s">
        <v>198</v>
      </c>
      <c r="G121" s="6" t="s">
        <v>354</v>
      </c>
      <c r="H121" s="6" t="s">
        <v>196</v>
      </c>
      <c r="I121" s="6" t="s">
        <v>328</v>
      </c>
      <c r="J121" s="4"/>
    </row>
    <row r="122" spans="1:10" ht="14.25" customHeight="1" x14ac:dyDescent="0.35">
      <c r="A122" s="23" t="s">
        <v>576</v>
      </c>
      <c r="B122" s="5">
        <v>45166</v>
      </c>
      <c r="C122" s="6" t="s">
        <v>659</v>
      </c>
      <c r="D122" s="6" t="s">
        <v>1796</v>
      </c>
      <c r="E122" s="6" t="s">
        <v>644</v>
      </c>
      <c r="F122" s="6" t="s">
        <v>355</v>
      </c>
      <c r="G122" s="26" t="s">
        <v>357</v>
      </c>
      <c r="H122" s="6" t="s">
        <v>356</v>
      </c>
      <c r="I122" s="6" t="s">
        <v>328</v>
      </c>
      <c r="J122" s="4"/>
    </row>
    <row r="123" spans="1:10" ht="14.25" customHeight="1" x14ac:dyDescent="0.35">
      <c r="A123" s="23" t="s">
        <v>577</v>
      </c>
      <c r="B123" s="5">
        <v>45166</v>
      </c>
      <c r="C123" s="6" t="s">
        <v>659</v>
      </c>
      <c r="D123" s="6" t="s">
        <v>1796</v>
      </c>
      <c r="E123" s="6" t="s">
        <v>644</v>
      </c>
      <c r="F123" s="6" t="s">
        <v>355</v>
      </c>
      <c r="G123" s="26" t="s">
        <v>357</v>
      </c>
      <c r="H123" s="6" t="s">
        <v>196</v>
      </c>
      <c r="I123" s="6" t="s">
        <v>328</v>
      </c>
      <c r="J123" s="4"/>
    </row>
    <row r="124" spans="1:10" ht="14.25" customHeight="1" x14ac:dyDescent="0.35">
      <c r="A124" s="23" t="s">
        <v>578</v>
      </c>
      <c r="B124" s="5">
        <v>45166</v>
      </c>
      <c r="C124" s="6" t="s">
        <v>659</v>
      </c>
      <c r="D124" s="6" t="s">
        <v>1796</v>
      </c>
      <c r="E124" s="6" t="s">
        <v>644</v>
      </c>
      <c r="F124" s="6" t="s">
        <v>358</v>
      </c>
      <c r="G124" s="26" t="s">
        <v>357</v>
      </c>
      <c r="H124" s="6" t="s">
        <v>356</v>
      </c>
      <c r="I124" s="6" t="s">
        <v>328</v>
      </c>
      <c r="J124" s="4"/>
    </row>
    <row r="125" spans="1:10" ht="14.25" customHeight="1" x14ac:dyDescent="0.35">
      <c r="A125" s="23" t="s">
        <v>579</v>
      </c>
      <c r="B125" s="5">
        <v>45166</v>
      </c>
      <c r="C125" s="6" t="s">
        <v>659</v>
      </c>
      <c r="D125" s="6" t="s">
        <v>1796</v>
      </c>
      <c r="E125" s="6" t="s">
        <v>644</v>
      </c>
      <c r="F125" s="6" t="s">
        <v>358</v>
      </c>
      <c r="G125" s="26" t="s">
        <v>357</v>
      </c>
      <c r="H125" s="6" t="s">
        <v>196</v>
      </c>
      <c r="I125" s="6" t="s">
        <v>328</v>
      </c>
      <c r="J125" s="4"/>
    </row>
    <row r="126" spans="1:10" ht="14.25" customHeight="1" x14ac:dyDescent="0.35">
      <c r="A126" s="23" t="s">
        <v>580</v>
      </c>
      <c r="B126" s="5">
        <v>45166</v>
      </c>
      <c r="C126" s="6" t="s">
        <v>659</v>
      </c>
      <c r="D126" s="6" t="s">
        <v>1796</v>
      </c>
      <c r="E126" s="6" t="s">
        <v>644</v>
      </c>
      <c r="F126" s="6" t="s">
        <v>359</v>
      </c>
      <c r="G126" s="26" t="s">
        <v>357</v>
      </c>
      <c r="H126" s="6" t="s">
        <v>356</v>
      </c>
      <c r="I126" s="6" t="s">
        <v>328</v>
      </c>
      <c r="J126" s="4"/>
    </row>
    <row r="127" spans="1:10" ht="14.25" customHeight="1" x14ac:dyDescent="0.35">
      <c r="A127" s="23" t="s">
        <v>581</v>
      </c>
      <c r="B127" s="5">
        <v>45166</v>
      </c>
      <c r="C127" s="6" t="s">
        <v>659</v>
      </c>
      <c r="D127" s="6" t="s">
        <v>1796</v>
      </c>
      <c r="E127" s="6" t="s">
        <v>644</v>
      </c>
      <c r="F127" s="6" t="s">
        <v>359</v>
      </c>
      <c r="G127" s="26" t="s">
        <v>357</v>
      </c>
      <c r="H127" s="6" t="s">
        <v>196</v>
      </c>
      <c r="I127" s="6" t="s">
        <v>328</v>
      </c>
      <c r="J127" s="4"/>
    </row>
    <row r="128" spans="1:10" ht="21" customHeight="1" x14ac:dyDescent="0.35">
      <c r="A128" s="23" t="s">
        <v>582</v>
      </c>
      <c r="B128" s="5">
        <v>45167</v>
      </c>
      <c r="C128" s="6" t="s">
        <v>659</v>
      </c>
      <c r="D128" s="6" t="s">
        <v>1797</v>
      </c>
      <c r="E128" s="6" t="s">
        <v>644</v>
      </c>
      <c r="F128" s="6" t="s">
        <v>625</v>
      </c>
      <c r="G128" s="6" t="s">
        <v>482</v>
      </c>
      <c r="H128" s="6" t="s">
        <v>196</v>
      </c>
      <c r="I128" s="8">
        <v>11</v>
      </c>
      <c r="J128" s="4" t="s">
        <v>637</v>
      </c>
    </row>
    <row r="129" spans="1:11" ht="14.25" customHeight="1" x14ac:dyDescent="0.35">
      <c r="A129" s="23" t="s">
        <v>583</v>
      </c>
      <c r="B129" s="5">
        <v>45167</v>
      </c>
      <c r="C129" s="6" t="s">
        <v>659</v>
      </c>
      <c r="D129" s="6" t="s">
        <v>1797</v>
      </c>
      <c r="E129" s="6" t="s">
        <v>644</v>
      </c>
      <c r="F129" s="6" t="s">
        <v>625</v>
      </c>
      <c r="G129" s="6" t="s">
        <v>482</v>
      </c>
      <c r="H129" s="6" t="s">
        <v>196</v>
      </c>
      <c r="I129" s="8">
        <v>11</v>
      </c>
      <c r="J129" s="4" t="s">
        <v>638</v>
      </c>
      <c r="K129"/>
    </row>
    <row r="130" spans="1:11" ht="14.25" customHeight="1" x14ac:dyDescent="0.35">
      <c r="A130" s="23" t="s">
        <v>584</v>
      </c>
      <c r="B130" s="5">
        <v>45167</v>
      </c>
      <c r="C130" s="6" t="s">
        <v>659</v>
      </c>
      <c r="D130" s="6" t="s">
        <v>1797</v>
      </c>
      <c r="E130" s="6" t="s">
        <v>644</v>
      </c>
      <c r="F130" s="6" t="s">
        <v>640</v>
      </c>
      <c r="G130" s="6" t="s">
        <v>552</v>
      </c>
      <c r="H130" s="6" t="s">
        <v>196</v>
      </c>
      <c r="I130" s="6" t="s">
        <v>347</v>
      </c>
      <c r="J130" s="4" t="s">
        <v>641</v>
      </c>
      <c r="K130"/>
    </row>
    <row r="131" spans="1:11" ht="14.25" customHeight="1" x14ac:dyDescent="0.35">
      <c r="A131" s="23" t="s">
        <v>585</v>
      </c>
      <c r="B131" s="5">
        <v>45167</v>
      </c>
      <c r="C131" s="6" t="s">
        <v>659</v>
      </c>
      <c r="D131" s="6" t="s">
        <v>1797</v>
      </c>
      <c r="E131" s="6" t="s">
        <v>644</v>
      </c>
      <c r="F131" s="6" t="s">
        <v>198</v>
      </c>
      <c r="G131" s="6" t="s">
        <v>354</v>
      </c>
      <c r="H131" s="6" t="s">
        <v>196</v>
      </c>
      <c r="I131" s="104" t="s">
        <v>347</v>
      </c>
      <c r="J131" s="4"/>
      <c r="K131"/>
    </row>
    <row r="132" spans="1:11" ht="14.25" customHeight="1" x14ac:dyDescent="0.35">
      <c r="A132" s="23" t="s">
        <v>586</v>
      </c>
      <c r="B132" s="5">
        <v>45167</v>
      </c>
      <c r="C132" s="6" t="s">
        <v>659</v>
      </c>
      <c r="D132" s="6" t="s">
        <v>1797</v>
      </c>
      <c r="E132" s="6" t="s">
        <v>644</v>
      </c>
      <c r="F132" s="6" t="s">
        <v>198</v>
      </c>
      <c r="G132" s="6" t="s">
        <v>354</v>
      </c>
      <c r="H132" s="6" t="s">
        <v>356</v>
      </c>
      <c r="I132" s="6" t="s">
        <v>347</v>
      </c>
      <c r="J132" s="4"/>
      <c r="K132"/>
    </row>
    <row r="133" spans="1:11" ht="14.25" customHeight="1" x14ac:dyDescent="0.35">
      <c r="A133" s="23" t="s">
        <v>587</v>
      </c>
      <c r="B133" s="5">
        <v>45167</v>
      </c>
      <c r="C133" s="6" t="s">
        <v>659</v>
      </c>
      <c r="D133" s="6" t="s">
        <v>1797</v>
      </c>
      <c r="E133" s="6" t="s">
        <v>644</v>
      </c>
      <c r="F133" s="6" t="s">
        <v>198</v>
      </c>
      <c r="G133" s="6" t="s">
        <v>354</v>
      </c>
      <c r="H133" s="6" t="s">
        <v>196</v>
      </c>
      <c r="I133" s="6" t="s">
        <v>347</v>
      </c>
      <c r="J133" s="4"/>
      <c r="K133"/>
    </row>
    <row r="134" spans="1:11" ht="14.25" customHeight="1" x14ac:dyDescent="0.35">
      <c r="A134" s="23" t="s">
        <v>588</v>
      </c>
      <c r="B134" s="5">
        <v>45167</v>
      </c>
      <c r="C134" s="6" t="s">
        <v>659</v>
      </c>
      <c r="D134" s="6" t="s">
        <v>1797</v>
      </c>
      <c r="E134" s="6" t="s">
        <v>644</v>
      </c>
      <c r="F134" s="6" t="s">
        <v>198</v>
      </c>
      <c r="G134" s="6" t="s">
        <v>354</v>
      </c>
      <c r="H134" s="6" t="s">
        <v>356</v>
      </c>
      <c r="I134" s="6" t="s">
        <v>347</v>
      </c>
      <c r="J134" s="4"/>
      <c r="K134"/>
    </row>
    <row r="135" spans="1:11" ht="14.25" customHeight="1" x14ac:dyDescent="0.35">
      <c r="A135" s="23" t="s">
        <v>589</v>
      </c>
      <c r="B135" s="5">
        <v>45167</v>
      </c>
      <c r="C135" s="6" t="s">
        <v>659</v>
      </c>
      <c r="D135" s="6" t="s">
        <v>1797</v>
      </c>
      <c r="E135" s="6" t="s">
        <v>644</v>
      </c>
      <c r="F135" s="6" t="s">
        <v>452</v>
      </c>
      <c r="G135" s="6" t="s">
        <v>552</v>
      </c>
      <c r="H135" s="6" t="s">
        <v>196</v>
      </c>
      <c r="I135" s="6" t="s">
        <v>347</v>
      </c>
      <c r="J135" s="4"/>
      <c r="K135"/>
    </row>
    <row r="136" spans="1:11" ht="14.25" customHeight="1" x14ac:dyDescent="0.35">
      <c r="A136" s="23" t="s">
        <v>590</v>
      </c>
      <c r="B136" s="5">
        <v>45167</v>
      </c>
      <c r="C136" s="6" t="s">
        <v>659</v>
      </c>
      <c r="D136" s="6" t="s">
        <v>1797</v>
      </c>
      <c r="E136" s="6" t="s">
        <v>644</v>
      </c>
      <c r="F136" s="6" t="s">
        <v>452</v>
      </c>
      <c r="G136" s="6" t="s">
        <v>552</v>
      </c>
      <c r="H136" s="6" t="s">
        <v>356</v>
      </c>
      <c r="I136" s="6" t="s">
        <v>347</v>
      </c>
      <c r="J136" s="4"/>
      <c r="K136"/>
    </row>
    <row r="137" spans="1:11" ht="14.25" customHeight="1" x14ac:dyDescent="0.35">
      <c r="A137" s="23" t="s">
        <v>591</v>
      </c>
      <c r="B137" s="5">
        <v>45167</v>
      </c>
      <c r="C137" s="6" t="s">
        <v>659</v>
      </c>
      <c r="D137" s="6" t="s">
        <v>1798</v>
      </c>
      <c r="E137" s="6" t="s">
        <v>644</v>
      </c>
      <c r="F137" s="6" t="s">
        <v>198</v>
      </c>
      <c r="G137" s="6" t="s">
        <v>354</v>
      </c>
      <c r="H137" s="6" t="s">
        <v>196</v>
      </c>
      <c r="I137" s="8">
        <v>12</v>
      </c>
      <c r="J137" s="4"/>
      <c r="K137" s="4" t="s">
        <v>1812</v>
      </c>
    </row>
    <row r="138" spans="1:11" ht="14.25" customHeight="1" x14ac:dyDescent="0.35">
      <c r="A138" s="23" t="s">
        <v>592</v>
      </c>
      <c r="B138" s="5">
        <v>45167</v>
      </c>
      <c r="C138" s="6" t="s">
        <v>659</v>
      </c>
      <c r="D138" s="6" t="s">
        <v>1798</v>
      </c>
      <c r="E138" s="6" t="s">
        <v>644</v>
      </c>
      <c r="F138" s="6" t="s">
        <v>198</v>
      </c>
      <c r="G138" s="6" t="s">
        <v>354</v>
      </c>
      <c r="H138" s="6" t="s">
        <v>356</v>
      </c>
      <c r="I138" s="8">
        <v>12</v>
      </c>
      <c r="J138" s="4"/>
      <c r="K138"/>
    </row>
    <row r="139" spans="1:11" ht="14.25" customHeight="1" x14ac:dyDescent="0.35">
      <c r="A139" s="23" t="s">
        <v>593</v>
      </c>
      <c r="B139" s="5">
        <v>45167</v>
      </c>
      <c r="C139" s="6" t="s">
        <v>659</v>
      </c>
      <c r="D139" s="6" t="s">
        <v>1798</v>
      </c>
      <c r="E139" s="6" t="s">
        <v>644</v>
      </c>
      <c r="F139" s="6" t="s">
        <v>355</v>
      </c>
      <c r="G139" s="6" t="s">
        <v>200</v>
      </c>
      <c r="H139" s="6" t="s">
        <v>196</v>
      </c>
      <c r="I139" s="8">
        <v>12</v>
      </c>
      <c r="J139" s="4"/>
      <c r="K139"/>
    </row>
    <row r="140" spans="1:11" ht="14.25" customHeight="1" x14ac:dyDescent="0.35">
      <c r="A140" s="23" t="s">
        <v>594</v>
      </c>
      <c r="B140" s="5">
        <v>45167</v>
      </c>
      <c r="C140" s="6" t="s">
        <v>659</v>
      </c>
      <c r="D140" s="6" t="s">
        <v>1798</v>
      </c>
      <c r="E140" s="6" t="s">
        <v>644</v>
      </c>
      <c r="F140" s="6" t="s">
        <v>355</v>
      </c>
      <c r="G140" s="6" t="s">
        <v>200</v>
      </c>
      <c r="H140" s="6" t="s">
        <v>356</v>
      </c>
      <c r="I140" s="8">
        <v>12</v>
      </c>
      <c r="J140" s="4"/>
      <c r="K140"/>
    </row>
    <row r="141" spans="1:11" ht="14.25" customHeight="1" x14ac:dyDescent="0.35">
      <c r="A141" s="23" t="s">
        <v>595</v>
      </c>
      <c r="B141" s="5">
        <v>45167</v>
      </c>
      <c r="C141" s="6" t="s">
        <v>659</v>
      </c>
      <c r="D141" s="6" t="s">
        <v>1798</v>
      </c>
      <c r="E141" s="6" t="s">
        <v>644</v>
      </c>
      <c r="F141" s="6" t="s">
        <v>358</v>
      </c>
      <c r="G141" s="6" t="s">
        <v>200</v>
      </c>
      <c r="H141" s="6" t="s">
        <v>196</v>
      </c>
      <c r="I141" s="8">
        <v>12</v>
      </c>
      <c r="J141" s="4"/>
      <c r="K141"/>
    </row>
    <row r="142" spans="1:11" ht="14.25" customHeight="1" x14ac:dyDescent="0.35">
      <c r="A142" s="23" t="s">
        <v>596</v>
      </c>
      <c r="B142" s="5">
        <v>45167</v>
      </c>
      <c r="C142" s="6" t="s">
        <v>659</v>
      </c>
      <c r="D142" s="6" t="s">
        <v>1798</v>
      </c>
      <c r="E142" s="6" t="s">
        <v>644</v>
      </c>
      <c r="F142" s="6" t="s">
        <v>358</v>
      </c>
      <c r="G142" s="6" t="s">
        <v>200</v>
      </c>
      <c r="H142" s="6" t="s">
        <v>356</v>
      </c>
      <c r="I142" s="8">
        <v>12</v>
      </c>
      <c r="J142" s="4"/>
      <c r="K142"/>
    </row>
    <row r="143" spans="1:11" ht="14.25" customHeight="1" x14ac:dyDescent="0.35">
      <c r="A143" s="23" t="s">
        <v>597</v>
      </c>
      <c r="B143" s="5">
        <v>45167</v>
      </c>
      <c r="C143" s="6" t="s">
        <v>659</v>
      </c>
      <c r="D143" s="6" t="s">
        <v>1798</v>
      </c>
      <c r="E143" s="6" t="s">
        <v>644</v>
      </c>
      <c r="F143" s="6" t="s">
        <v>359</v>
      </c>
      <c r="G143" s="6" t="s">
        <v>200</v>
      </c>
      <c r="H143" s="6" t="s">
        <v>196</v>
      </c>
      <c r="I143" s="8">
        <v>12</v>
      </c>
      <c r="J143" s="4"/>
      <c r="K143"/>
    </row>
    <row r="144" spans="1:11" ht="14.25" customHeight="1" x14ac:dyDescent="0.35">
      <c r="A144" s="23" t="s">
        <v>598</v>
      </c>
      <c r="B144" s="5">
        <v>45167</v>
      </c>
      <c r="C144" s="6" t="s">
        <v>659</v>
      </c>
      <c r="D144" s="6" t="s">
        <v>1798</v>
      </c>
      <c r="E144" s="6" t="s">
        <v>644</v>
      </c>
      <c r="F144" s="6" t="s">
        <v>359</v>
      </c>
      <c r="G144" s="6" t="s">
        <v>200</v>
      </c>
      <c r="H144" s="6" t="s">
        <v>356</v>
      </c>
      <c r="I144" s="8">
        <v>12</v>
      </c>
      <c r="J144" s="4"/>
      <c r="K144"/>
    </row>
    <row r="145" spans="1:10" ht="24" customHeight="1" x14ac:dyDescent="0.35">
      <c r="A145" s="23" t="s">
        <v>599</v>
      </c>
      <c r="B145" s="5">
        <v>45167</v>
      </c>
      <c r="C145" s="6" t="s">
        <v>659</v>
      </c>
      <c r="D145" s="6" t="s">
        <v>1799</v>
      </c>
      <c r="E145" s="6" t="s">
        <v>644</v>
      </c>
      <c r="F145" s="6" t="s">
        <v>198</v>
      </c>
      <c r="G145" s="6" t="s">
        <v>354</v>
      </c>
      <c r="H145" s="6" t="s">
        <v>196</v>
      </c>
      <c r="I145" s="6" t="s">
        <v>643</v>
      </c>
      <c r="J145" s="4"/>
    </row>
    <row r="146" spans="1:10" ht="14.25" customHeight="1" x14ac:dyDescent="0.35">
      <c r="A146" s="23" t="s">
        <v>600</v>
      </c>
      <c r="B146" s="5">
        <v>45167</v>
      </c>
      <c r="C146" s="6" t="s">
        <v>659</v>
      </c>
      <c r="D146" s="6" t="s">
        <v>1799</v>
      </c>
      <c r="E146" s="6" t="s">
        <v>644</v>
      </c>
      <c r="F146" s="6" t="s">
        <v>198</v>
      </c>
      <c r="G146" s="6" t="s">
        <v>354</v>
      </c>
      <c r="H146" s="6" t="s">
        <v>356</v>
      </c>
      <c r="I146" s="6" t="s">
        <v>643</v>
      </c>
      <c r="J146" s="4"/>
    </row>
    <row r="147" spans="1:10" ht="14.25" customHeight="1" x14ac:dyDescent="0.35">
      <c r="A147" s="23" t="s">
        <v>601</v>
      </c>
      <c r="B147" s="5">
        <v>45167</v>
      </c>
      <c r="C147" s="6" t="s">
        <v>659</v>
      </c>
      <c r="D147" s="6" t="s">
        <v>1799</v>
      </c>
      <c r="E147" s="6" t="s">
        <v>644</v>
      </c>
      <c r="F147" s="6" t="s">
        <v>355</v>
      </c>
      <c r="G147" s="26" t="s">
        <v>357</v>
      </c>
      <c r="H147" s="6" t="s">
        <v>196</v>
      </c>
      <c r="I147" s="6" t="s">
        <v>643</v>
      </c>
      <c r="J147" s="4"/>
    </row>
    <row r="148" spans="1:10" ht="14.25" customHeight="1" x14ac:dyDescent="0.35">
      <c r="A148" s="23" t="s">
        <v>602</v>
      </c>
      <c r="B148" s="5">
        <v>45167</v>
      </c>
      <c r="C148" s="6" t="s">
        <v>659</v>
      </c>
      <c r="D148" s="6" t="s">
        <v>1799</v>
      </c>
      <c r="E148" s="6" t="s">
        <v>644</v>
      </c>
      <c r="F148" s="6" t="s">
        <v>355</v>
      </c>
      <c r="G148" s="26" t="s">
        <v>357</v>
      </c>
      <c r="H148" s="6" t="s">
        <v>356</v>
      </c>
      <c r="I148" s="6" t="s">
        <v>643</v>
      </c>
      <c r="J148" s="4"/>
    </row>
    <row r="149" spans="1:10" ht="14.25" customHeight="1" x14ac:dyDescent="0.35">
      <c r="A149" s="23" t="s">
        <v>603</v>
      </c>
      <c r="B149" s="5">
        <v>45167</v>
      </c>
      <c r="C149" s="6" t="s">
        <v>659</v>
      </c>
      <c r="D149" s="6" t="s">
        <v>1799</v>
      </c>
      <c r="E149" s="6" t="s">
        <v>644</v>
      </c>
      <c r="F149" s="6" t="s">
        <v>358</v>
      </c>
      <c r="G149" s="26" t="s">
        <v>357</v>
      </c>
      <c r="H149" s="6" t="s">
        <v>196</v>
      </c>
      <c r="I149" s="6" t="s">
        <v>643</v>
      </c>
      <c r="J149" s="4"/>
    </row>
    <row r="150" spans="1:10" ht="12.75" customHeight="1" x14ac:dyDescent="0.35">
      <c r="A150" s="23" t="s">
        <v>604</v>
      </c>
      <c r="B150" s="5">
        <v>45167</v>
      </c>
      <c r="C150" s="6" t="s">
        <v>659</v>
      </c>
      <c r="D150" s="6" t="s">
        <v>1799</v>
      </c>
      <c r="E150" s="6" t="s">
        <v>644</v>
      </c>
      <c r="F150" s="6" t="s">
        <v>358</v>
      </c>
      <c r="G150" s="26" t="s">
        <v>357</v>
      </c>
      <c r="H150" s="6" t="s">
        <v>356</v>
      </c>
      <c r="I150" s="6" t="s">
        <v>643</v>
      </c>
      <c r="J150" s="4"/>
    </row>
    <row r="151" spans="1:10" ht="12.75" customHeight="1" x14ac:dyDescent="0.35">
      <c r="A151" s="23" t="s">
        <v>605</v>
      </c>
      <c r="B151" s="5">
        <v>45167</v>
      </c>
      <c r="C151" s="6" t="s">
        <v>659</v>
      </c>
      <c r="D151" s="6" t="s">
        <v>1799</v>
      </c>
      <c r="E151" s="6" t="s">
        <v>644</v>
      </c>
      <c r="F151" s="6" t="s">
        <v>359</v>
      </c>
      <c r="G151" s="26" t="s">
        <v>357</v>
      </c>
      <c r="H151" s="6" t="s">
        <v>196</v>
      </c>
      <c r="I151" s="6" t="s">
        <v>643</v>
      </c>
      <c r="J151" s="4"/>
    </row>
    <row r="152" spans="1:10" ht="12.75" customHeight="1" x14ac:dyDescent="0.35">
      <c r="A152" s="23" t="s">
        <v>606</v>
      </c>
      <c r="B152" s="5">
        <v>45167</v>
      </c>
      <c r="C152" s="6" t="s">
        <v>659</v>
      </c>
      <c r="D152" s="6" t="s">
        <v>1799</v>
      </c>
      <c r="E152" s="6" t="s">
        <v>644</v>
      </c>
      <c r="F152" s="6" t="s">
        <v>359</v>
      </c>
      <c r="G152" s="26" t="s">
        <v>357</v>
      </c>
      <c r="H152" s="6" t="s">
        <v>356</v>
      </c>
      <c r="I152" s="6" t="s">
        <v>643</v>
      </c>
      <c r="J152" s="4"/>
    </row>
    <row r="153" spans="1:10" ht="12.75" customHeight="1" x14ac:dyDescent="0.35">
      <c r="A153" s="23" t="s">
        <v>607</v>
      </c>
      <c r="B153" s="5">
        <v>45167</v>
      </c>
      <c r="C153" s="6" t="s">
        <v>659</v>
      </c>
      <c r="D153" s="6" t="s">
        <v>1797</v>
      </c>
      <c r="E153" s="6" t="s">
        <v>644</v>
      </c>
      <c r="F153" s="6" t="s">
        <v>355</v>
      </c>
      <c r="G153" s="6"/>
      <c r="H153" s="6" t="s">
        <v>196</v>
      </c>
      <c r="I153" s="104" t="s">
        <v>643</v>
      </c>
      <c r="J153" s="4" t="s">
        <v>642</v>
      </c>
    </row>
    <row r="154" spans="1:10" ht="12.75" customHeight="1" x14ac:dyDescent="0.35">
      <c r="A154" s="23" t="s">
        <v>608</v>
      </c>
      <c r="B154" s="5">
        <v>45167</v>
      </c>
      <c r="C154" s="6" t="s">
        <v>659</v>
      </c>
      <c r="D154" s="6" t="s">
        <v>1797</v>
      </c>
      <c r="E154" s="6" t="s">
        <v>644</v>
      </c>
      <c r="F154" s="6" t="s">
        <v>355</v>
      </c>
      <c r="G154" s="6"/>
      <c r="H154" s="6" t="s">
        <v>356</v>
      </c>
      <c r="I154" s="6" t="s">
        <v>643</v>
      </c>
      <c r="J154" s="4" t="s">
        <v>642</v>
      </c>
    </row>
    <row r="155" spans="1:10" ht="19.5" customHeight="1" x14ac:dyDescent="0.35">
      <c r="A155" s="23" t="s">
        <v>609</v>
      </c>
      <c r="B155" s="5">
        <v>45172</v>
      </c>
      <c r="C155" s="6" t="s">
        <v>658</v>
      </c>
      <c r="D155" s="6" t="s">
        <v>1800</v>
      </c>
      <c r="E155" s="6" t="s">
        <v>654</v>
      </c>
      <c r="F155" s="6" t="s">
        <v>625</v>
      </c>
      <c r="G155" s="6" t="s">
        <v>482</v>
      </c>
      <c r="H155" s="6" t="s">
        <v>196</v>
      </c>
      <c r="I155" s="8">
        <v>14</v>
      </c>
      <c r="J155" s="4" t="s">
        <v>655</v>
      </c>
    </row>
    <row r="156" spans="1:10" ht="12.75" customHeight="1" x14ac:dyDescent="0.35">
      <c r="A156" s="23" t="s">
        <v>610</v>
      </c>
      <c r="B156" s="5">
        <v>45172</v>
      </c>
      <c r="C156" s="6" t="s">
        <v>658</v>
      </c>
      <c r="D156" s="6" t="s">
        <v>1800</v>
      </c>
      <c r="E156" s="6" t="s">
        <v>654</v>
      </c>
      <c r="F156" s="6" t="s">
        <v>198</v>
      </c>
      <c r="G156" s="6" t="s">
        <v>354</v>
      </c>
      <c r="H156" s="6" t="s">
        <v>356</v>
      </c>
      <c r="I156" s="8">
        <v>14</v>
      </c>
    </row>
    <row r="157" spans="1:10" ht="12.75" customHeight="1" x14ac:dyDescent="0.35">
      <c r="A157" s="23" t="s">
        <v>611</v>
      </c>
      <c r="B157" s="5">
        <v>45172</v>
      </c>
      <c r="C157" s="6" t="s">
        <v>658</v>
      </c>
      <c r="D157" s="6" t="s">
        <v>1800</v>
      </c>
      <c r="E157" s="6" t="s">
        <v>654</v>
      </c>
      <c r="F157" s="6" t="s">
        <v>198</v>
      </c>
      <c r="G157" s="6" t="s">
        <v>354</v>
      </c>
      <c r="H157" s="6" t="s">
        <v>196</v>
      </c>
      <c r="I157" s="8">
        <v>14</v>
      </c>
      <c r="J157" s="4"/>
    </row>
    <row r="158" spans="1:10" ht="12.75" customHeight="1" x14ac:dyDescent="0.35">
      <c r="A158" s="23" t="s">
        <v>612</v>
      </c>
      <c r="B158" s="5">
        <v>45172</v>
      </c>
      <c r="C158" s="6" t="s">
        <v>658</v>
      </c>
      <c r="D158" s="6" t="s">
        <v>1800</v>
      </c>
      <c r="E158" s="6" t="s">
        <v>654</v>
      </c>
      <c r="F158" s="6" t="s">
        <v>198</v>
      </c>
      <c r="G158" s="6" t="s">
        <v>354</v>
      </c>
      <c r="H158" s="6" t="s">
        <v>356</v>
      </c>
      <c r="I158" s="8">
        <v>14</v>
      </c>
      <c r="J158" s="4"/>
    </row>
    <row r="159" spans="1:10" ht="12.75" customHeight="1" x14ac:dyDescent="0.35">
      <c r="A159" s="23" t="s">
        <v>613</v>
      </c>
      <c r="B159" s="5">
        <v>45172</v>
      </c>
      <c r="C159" s="6" t="s">
        <v>658</v>
      </c>
      <c r="D159" s="6" t="s">
        <v>1800</v>
      </c>
      <c r="E159" s="6" t="s">
        <v>654</v>
      </c>
      <c r="F159" s="6" t="s">
        <v>198</v>
      </c>
      <c r="G159" s="6" t="s">
        <v>354</v>
      </c>
      <c r="H159" s="6" t="s">
        <v>196</v>
      </c>
      <c r="I159" s="8">
        <v>14</v>
      </c>
      <c r="J159" s="4"/>
    </row>
    <row r="160" spans="1:10" ht="12.75" customHeight="1" x14ac:dyDescent="0.35">
      <c r="A160" s="23" t="s">
        <v>614</v>
      </c>
      <c r="B160" s="5">
        <v>45172</v>
      </c>
      <c r="C160" s="6" t="s">
        <v>658</v>
      </c>
      <c r="D160" s="6" t="s">
        <v>1800</v>
      </c>
      <c r="E160" s="6" t="s">
        <v>654</v>
      </c>
      <c r="F160" s="6" t="s">
        <v>355</v>
      </c>
      <c r="G160" s="6" t="s">
        <v>482</v>
      </c>
      <c r="H160" s="6" t="s">
        <v>356</v>
      </c>
      <c r="I160" s="8">
        <v>14</v>
      </c>
      <c r="J160" s="4" t="s">
        <v>656</v>
      </c>
    </row>
    <row r="161" spans="1:11" ht="12.75" customHeight="1" x14ac:dyDescent="0.35">
      <c r="A161" s="23" t="s">
        <v>615</v>
      </c>
      <c r="B161" s="5">
        <v>45172</v>
      </c>
      <c r="C161" s="6" t="s">
        <v>658</v>
      </c>
      <c r="D161" s="6" t="s">
        <v>1800</v>
      </c>
      <c r="E161" s="6" t="s">
        <v>654</v>
      </c>
      <c r="F161" s="6" t="s">
        <v>355</v>
      </c>
      <c r="G161" s="6" t="s">
        <v>482</v>
      </c>
      <c r="H161" s="6" t="s">
        <v>196</v>
      </c>
      <c r="I161" s="8">
        <v>14</v>
      </c>
      <c r="J161" s="4" t="s">
        <v>656</v>
      </c>
      <c r="K161"/>
    </row>
    <row r="162" spans="1:11" ht="12.75" customHeight="1" x14ac:dyDescent="0.35">
      <c r="A162" s="23" t="s">
        <v>616</v>
      </c>
      <c r="B162" s="5">
        <v>45172</v>
      </c>
      <c r="C162" s="6" t="s">
        <v>658</v>
      </c>
      <c r="D162" s="6" t="s">
        <v>1800</v>
      </c>
      <c r="E162" s="6" t="s">
        <v>654</v>
      </c>
      <c r="F162" s="6" t="s">
        <v>452</v>
      </c>
      <c r="G162" s="6" t="s">
        <v>552</v>
      </c>
      <c r="H162" s="6" t="s">
        <v>356</v>
      </c>
      <c r="I162" s="8">
        <v>14</v>
      </c>
      <c r="J162" s="4"/>
      <c r="K162"/>
    </row>
    <row r="163" spans="1:11" ht="12.75" customHeight="1" x14ac:dyDescent="0.35">
      <c r="A163" s="23" t="s">
        <v>617</v>
      </c>
      <c r="B163" s="5">
        <v>45172</v>
      </c>
      <c r="C163" s="6" t="s">
        <v>658</v>
      </c>
      <c r="D163" s="6" t="s">
        <v>1800</v>
      </c>
      <c r="E163" s="6" t="s">
        <v>654</v>
      </c>
      <c r="F163" s="6" t="s">
        <v>452</v>
      </c>
      <c r="G163" s="6" t="s">
        <v>552</v>
      </c>
      <c r="H163" s="6" t="s">
        <v>196</v>
      </c>
      <c r="I163" s="8">
        <v>14</v>
      </c>
      <c r="J163" s="4"/>
      <c r="K163"/>
    </row>
    <row r="164" spans="1:11" ht="12.75" customHeight="1" x14ac:dyDescent="0.35">
      <c r="A164" s="23" t="s">
        <v>618</v>
      </c>
      <c r="B164" s="5">
        <v>45172</v>
      </c>
      <c r="C164" s="6" t="s">
        <v>658</v>
      </c>
      <c r="D164" s="6" t="s">
        <v>1800</v>
      </c>
      <c r="E164" s="6" t="s">
        <v>654</v>
      </c>
      <c r="F164" s="6" t="s">
        <v>625</v>
      </c>
      <c r="G164" s="6" t="s">
        <v>482</v>
      </c>
      <c r="H164" s="6" t="s">
        <v>196</v>
      </c>
      <c r="I164" s="8">
        <v>14</v>
      </c>
      <c r="J164" s="4" t="s">
        <v>627</v>
      </c>
      <c r="K164"/>
    </row>
    <row r="165" spans="1:11" ht="20.25" customHeight="1" x14ac:dyDescent="0.35">
      <c r="A165" s="23" t="s">
        <v>619</v>
      </c>
      <c r="B165" s="5">
        <v>45177</v>
      </c>
      <c r="C165" s="31" t="s">
        <v>804</v>
      </c>
      <c r="D165" s="31" t="s">
        <v>1801</v>
      </c>
      <c r="E165" s="6" t="s">
        <v>667</v>
      </c>
      <c r="F165" s="6" t="s">
        <v>198</v>
      </c>
      <c r="G165" s="6" t="s">
        <v>354</v>
      </c>
      <c r="H165" s="6" t="s">
        <v>356</v>
      </c>
      <c r="I165" s="6" t="s">
        <v>970</v>
      </c>
      <c r="J165" s="4" t="s">
        <v>971</v>
      </c>
      <c r="K165" s="4" t="s">
        <v>971</v>
      </c>
    </row>
    <row r="166" spans="1:11" ht="12.75" customHeight="1" x14ac:dyDescent="0.35">
      <c r="A166" s="23" t="s">
        <v>620</v>
      </c>
      <c r="B166" s="5">
        <v>45177</v>
      </c>
      <c r="C166" s="31" t="s">
        <v>804</v>
      </c>
      <c r="D166" s="31" t="s">
        <v>1801</v>
      </c>
      <c r="E166" s="6" t="s">
        <v>667</v>
      </c>
      <c r="F166" s="6" t="s">
        <v>198</v>
      </c>
      <c r="G166" s="6" t="s">
        <v>354</v>
      </c>
      <c r="H166" s="6" t="s">
        <v>196</v>
      </c>
      <c r="I166" s="6" t="s">
        <v>970</v>
      </c>
      <c r="J166" s="4"/>
      <c r="K166"/>
    </row>
    <row r="167" spans="1:11" ht="12.75" customHeight="1" x14ac:dyDescent="0.35">
      <c r="A167" s="23" t="s">
        <v>621</v>
      </c>
      <c r="B167" s="5">
        <v>45177</v>
      </c>
      <c r="C167" s="31" t="s">
        <v>804</v>
      </c>
      <c r="D167" s="31" t="s">
        <v>1801</v>
      </c>
      <c r="E167" s="6" t="s">
        <v>667</v>
      </c>
      <c r="F167" s="6" t="s">
        <v>355</v>
      </c>
      <c r="G167" s="6" t="s">
        <v>200</v>
      </c>
      <c r="H167" s="6" t="s">
        <v>356</v>
      </c>
      <c r="I167" s="6" t="s">
        <v>970</v>
      </c>
      <c r="J167" s="4"/>
      <c r="K167"/>
    </row>
    <row r="168" spans="1:11" ht="12.75" customHeight="1" x14ac:dyDescent="0.35">
      <c r="A168" s="23" t="s">
        <v>622</v>
      </c>
      <c r="B168" s="5">
        <v>45177</v>
      </c>
      <c r="C168" s="31" t="s">
        <v>804</v>
      </c>
      <c r="D168" s="31" t="s">
        <v>1801</v>
      </c>
      <c r="E168" s="6" t="s">
        <v>667</v>
      </c>
      <c r="F168" s="6" t="s">
        <v>355</v>
      </c>
      <c r="G168" s="6" t="s">
        <v>200</v>
      </c>
      <c r="H168" s="6" t="s">
        <v>196</v>
      </c>
      <c r="I168" s="6" t="s">
        <v>970</v>
      </c>
      <c r="J168" s="4"/>
      <c r="K168"/>
    </row>
    <row r="169" spans="1:11" ht="12.75" customHeight="1" x14ac:dyDescent="0.35">
      <c r="A169" s="23" t="s">
        <v>623</v>
      </c>
      <c r="B169" s="5">
        <v>45177</v>
      </c>
      <c r="C169" s="31" t="s">
        <v>804</v>
      </c>
      <c r="D169" s="31" t="s">
        <v>1801</v>
      </c>
      <c r="E169" s="6" t="s">
        <v>667</v>
      </c>
      <c r="F169" s="6" t="s">
        <v>358</v>
      </c>
      <c r="G169" s="6" t="s">
        <v>200</v>
      </c>
      <c r="H169" s="6" t="s">
        <v>356</v>
      </c>
      <c r="I169" s="6" t="s">
        <v>970</v>
      </c>
      <c r="J169" s="4"/>
      <c r="K169"/>
    </row>
    <row r="170" spans="1:11" ht="12.75" customHeight="1" x14ac:dyDescent="0.35">
      <c r="A170" s="23" t="s">
        <v>972</v>
      </c>
      <c r="B170" s="5">
        <v>45177</v>
      </c>
      <c r="C170" s="31" t="s">
        <v>804</v>
      </c>
      <c r="D170" s="31" t="s">
        <v>1801</v>
      </c>
      <c r="E170" s="6" t="s">
        <v>667</v>
      </c>
      <c r="F170" s="6" t="s">
        <v>358</v>
      </c>
      <c r="G170" s="6" t="s">
        <v>200</v>
      </c>
      <c r="H170" s="6" t="s">
        <v>196</v>
      </c>
      <c r="I170" s="6" t="s">
        <v>970</v>
      </c>
      <c r="J170" s="4"/>
      <c r="K170"/>
    </row>
    <row r="171" spans="1:11" ht="12.75" customHeight="1" x14ac:dyDescent="0.35">
      <c r="A171" s="23" t="s">
        <v>973</v>
      </c>
      <c r="B171" s="5">
        <v>45177</v>
      </c>
      <c r="C171" s="31" t="s">
        <v>804</v>
      </c>
      <c r="D171" s="31" t="s">
        <v>1801</v>
      </c>
      <c r="E171" s="6" t="s">
        <v>667</v>
      </c>
      <c r="F171" s="6" t="s">
        <v>359</v>
      </c>
      <c r="G171" s="6" t="s">
        <v>200</v>
      </c>
      <c r="H171" s="6" t="s">
        <v>356</v>
      </c>
      <c r="I171" s="6" t="s">
        <v>970</v>
      </c>
      <c r="J171" s="4"/>
      <c r="K171"/>
    </row>
    <row r="172" spans="1:11" ht="12.75" customHeight="1" x14ac:dyDescent="0.35">
      <c r="A172" s="23" t="s">
        <v>974</v>
      </c>
      <c r="B172" s="5">
        <v>45177</v>
      </c>
      <c r="C172" s="31" t="s">
        <v>804</v>
      </c>
      <c r="D172" s="31" t="s">
        <v>1801</v>
      </c>
      <c r="E172" s="6" t="s">
        <v>667</v>
      </c>
      <c r="F172" s="6" t="s">
        <v>359</v>
      </c>
      <c r="G172" s="6" t="s">
        <v>200</v>
      </c>
      <c r="H172" s="6" t="s">
        <v>196</v>
      </c>
      <c r="I172" s="6" t="s">
        <v>970</v>
      </c>
      <c r="J172" s="4"/>
      <c r="K172"/>
    </row>
    <row r="173" spans="1:11" ht="12.75" customHeight="1" x14ac:dyDescent="0.35">
      <c r="A173" s="23" t="s">
        <v>975</v>
      </c>
      <c r="B173" s="5">
        <v>45177</v>
      </c>
      <c r="C173" s="31" t="s">
        <v>804</v>
      </c>
      <c r="D173" s="31" t="s">
        <v>1802</v>
      </c>
      <c r="E173" s="6" t="s">
        <v>667</v>
      </c>
      <c r="F173" s="6" t="s">
        <v>198</v>
      </c>
      <c r="G173" s="6" t="s">
        <v>354</v>
      </c>
      <c r="H173" s="6" t="s">
        <v>356</v>
      </c>
      <c r="I173" s="6" t="s">
        <v>983</v>
      </c>
      <c r="J173" s="4"/>
      <c r="K173"/>
    </row>
    <row r="174" spans="1:11" ht="12.75" customHeight="1" x14ac:dyDescent="0.35">
      <c r="A174" s="23" t="s">
        <v>976</v>
      </c>
      <c r="B174" s="5">
        <v>45177</v>
      </c>
      <c r="C174" s="31" t="s">
        <v>804</v>
      </c>
      <c r="D174" s="31" t="s">
        <v>1802</v>
      </c>
      <c r="E174" s="6" t="s">
        <v>667</v>
      </c>
      <c r="F174" s="6" t="s">
        <v>198</v>
      </c>
      <c r="G174" s="6" t="s">
        <v>354</v>
      </c>
      <c r="H174" s="6" t="s">
        <v>196</v>
      </c>
      <c r="I174" s="6" t="s">
        <v>983</v>
      </c>
      <c r="J174" s="4"/>
      <c r="K174"/>
    </row>
    <row r="175" spans="1:11" ht="12.75" customHeight="1" x14ac:dyDescent="0.35">
      <c r="A175" s="23" t="s">
        <v>977</v>
      </c>
      <c r="B175" s="5">
        <v>45177</v>
      </c>
      <c r="C175" s="31" t="s">
        <v>804</v>
      </c>
      <c r="D175" s="31" t="s">
        <v>1802</v>
      </c>
      <c r="E175" s="6" t="s">
        <v>667</v>
      </c>
      <c r="F175" s="6" t="s">
        <v>355</v>
      </c>
      <c r="G175" s="26" t="s">
        <v>357</v>
      </c>
      <c r="H175" s="6" t="s">
        <v>356</v>
      </c>
      <c r="I175" s="6" t="s">
        <v>983</v>
      </c>
      <c r="J175" s="4"/>
      <c r="K175"/>
    </row>
    <row r="176" spans="1:11" ht="12.75" customHeight="1" x14ac:dyDescent="0.35">
      <c r="A176" s="23" t="s">
        <v>978</v>
      </c>
      <c r="B176" s="5">
        <v>45177</v>
      </c>
      <c r="C176" s="31" t="s">
        <v>804</v>
      </c>
      <c r="D176" s="31" t="s">
        <v>1802</v>
      </c>
      <c r="E176" s="6" t="s">
        <v>667</v>
      </c>
      <c r="F176" s="6" t="s">
        <v>355</v>
      </c>
      <c r="G176" s="26" t="s">
        <v>357</v>
      </c>
      <c r="H176" s="6" t="s">
        <v>196</v>
      </c>
      <c r="I176" s="6" t="s">
        <v>983</v>
      </c>
      <c r="J176" s="4"/>
      <c r="K176"/>
    </row>
    <row r="177" spans="1:11" ht="12.75" customHeight="1" x14ac:dyDescent="0.35">
      <c r="A177" s="23" t="s">
        <v>979</v>
      </c>
      <c r="B177" s="5">
        <v>45177</v>
      </c>
      <c r="C177" s="31" t="s">
        <v>804</v>
      </c>
      <c r="D177" s="31" t="s">
        <v>1802</v>
      </c>
      <c r="E177" s="6" t="s">
        <v>667</v>
      </c>
      <c r="F177" s="6" t="s">
        <v>358</v>
      </c>
      <c r="G177" s="26" t="s">
        <v>357</v>
      </c>
      <c r="H177" s="6" t="s">
        <v>356</v>
      </c>
      <c r="I177" s="6" t="s">
        <v>983</v>
      </c>
      <c r="J177" s="4"/>
      <c r="K177"/>
    </row>
    <row r="178" spans="1:11" ht="12.75" customHeight="1" x14ac:dyDescent="0.35">
      <c r="A178" s="23" t="s">
        <v>980</v>
      </c>
      <c r="B178" s="5">
        <v>45177</v>
      </c>
      <c r="C178" s="31" t="s">
        <v>804</v>
      </c>
      <c r="D178" s="31" t="s">
        <v>1802</v>
      </c>
      <c r="E178" s="6" t="s">
        <v>667</v>
      </c>
      <c r="F178" s="6" t="s">
        <v>358</v>
      </c>
      <c r="G178" s="26" t="s">
        <v>357</v>
      </c>
      <c r="H178" s="6" t="s">
        <v>196</v>
      </c>
      <c r="I178" s="6" t="s">
        <v>983</v>
      </c>
      <c r="J178" s="4"/>
      <c r="K178"/>
    </row>
    <row r="179" spans="1:11" ht="12.75" customHeight="1" x14ac:dyDescent="0.35">
      <c r="A179" s="23" t="s">
        <v>981</v>
      </c>
      <c r="B179" s="5">
        <v>45177</v>
      </c>
      <c r="C179" s="31" t="s">
        <v>804</v>
      </c>
      <c r="D179" s="31" t="s">
        <v>1802</v>
      </c>
      <c r="E179" s="6" t="s">
        <v>667</v>
      </c>
      <c r="F179" s="6" t="s">
        <v>359</v>
      </c>
      <c r="G179" s="26" t="s">
        <v>357</v>
      </c>
      <c r="H179" s="6" t="s">
        <v>356</v>
      </c>
      <c r="I179" s="6" t="s">
        <v>983</v>
      </c>
      <c r="J179" s="4"/>
      <c r="K179"/>
    </row>
    <row r="180" spans="1:11" ht="12.75" customHeight="1" x14ac:dyDescent="0.35">
      <c r="A180" s="23" t="s">
        <v>982</v>
      </c>
      <c r="B180" s="5">
        <v>45177</v>
      </c>
      <c r="C180" s="31" t="s">
        <v>804</v>
      </c>
      <c r="D180" s="31" t="s">
        <v>1802</v>
      </c>
      <c r="E180" s="6" t="s">
        <v>667</v>
      </c>
      <c r="F180" s="6" t="s">
        <v>359</v>
      </c>
      <c r="G180" s="26" t="s">
        <v>357</v>
      </c>
      <c r="H180" s="6" t="s">
        <v>196</v>
      </c>
      <c r="I180" s="6" t="s">
        <v>983</v>
      </c>
      <c r="J180" s="4"/>
      <c r="K180"/>
    </row>
    <row r="181" spans="1:11" ht="12.75" customHeight="1" x14ac:dyDescent="0.35">
      <c r="A181" s="23" t="s">
        <v>987</v>
      </c>
      <c r="B181" s="5">
        <v>45177</v>
      </c>
      <c r="C181" s="31" t="s">
        <v>804</v>
      </c>
      <c r="D181" s="31" t="s">
        <v>1801</v>
      </c>
      <c r="E181" s="6" t="s">
        <v>667</v>
      </c>
      <c r="F181" s="6" t="s">
        <v>359</v>
      </c>
      <c r="G181" s="6" t="s">
        <v>200</v>
      </c>
      <c r="H181" s="6" t="s">
        <v>196</v>
      </c>
      <c r="I181" s="6" t="s">
        <v>983</v>
      </c>
      <c r="J181" s="4" t="s">
        <v>1002</v>
      </c>
      <c r="K181"/>
    </row>
    <row r="182" spans="1:11" ht="12.75" customHeight="1" x14ac:dyDescent="0.35">
      <c r="A182" s="23" t="s">
        <v>988</v>
      </c>
      <c r="B182" s="5">
        <v>45177</v>
      </c>
      <c r="C182" s="31" t="s">
        <v>804</v>
      </c>
      <c r="D182" s="31" t="s">
        <v>1801</v>
      </c>
      <c r="E182" s="6" t="s">
        <v>667</v>
      </c>
      <c r="F182" s="6" t="s">
        <v>358</v>
      </c>
      <c r="G182" s="6" t="s">
        <v>200</v>
      </c>
      <c r="H182" s="6" t="s">
        <v>196</v>
      </c>
      <c r="I182" s="6" t="s">
        <v>983</v>
      </c>
      <c r="J182" s="4" t="s">
        <v>1002</v>
      </c>
      <c r="K182"/>
    </row>
    <row r="183" spans="1:11" ht="12.75" customHeight="1" x14ac:dyDescent="0.35">
      <c r="A183" s="23" t="s">
        <v>989</v>
      </c>
      <c r="B183" s="5">
        <v>45177</v>
      </c>
      <c r="C183" s="31" t="s">
        <v>804</v>
      </c>
      <c r="D183" s="31" t="s">
        <v>1802</v>
      </c>
      <c r="E183" s="6" t="s">
        <v>667</v>
      </c>
      <c r="F183" s="6" t="s">
        <v>359</v>
      </c>
      <c r="G183" s="26" t="s">
        <v>357</v>
      </c>
      <c r="H183" s="6" t="s">
        <v>196</v>
      </c>
      <c r="I183" s="6" t="s">
        <v>983</v>
      </c>
      <c r="J183" s="4" t="s">
        <v>1002</v>
      </c>
      <c r="K183"/>
    </row>
    <row r="184" spans="1:11" ht="12.75" customHeight="1" x14ac:dyDescent="0.35">
      <c r="A184" s="23" t="s">
        <v>990</v>
      </c>
      <c r="B184" s="5">
        <v>45177</v>
      </c>
      <c r="C184" s="31" t="s">
        <v>804</v>
      </c>
      <c r="D184" s="31" t="s">
        <v>1802</v>
      </c>
      <c r="E184" s="6" t="s">
        <v>667</v>
      </c>
      <c r="F184" s="6" t="s">
        <v>358</v>
      </c>
      <c r="G184" s="26" t="s">
        <v>357</v>
      </c>
      <c r="H184" s="6" t="s">
        <v>196</v>
      </c>
      <c r="I184" s="6" t="s">
        <v>983</v>
      </c>
      <c r="J184" s="4" t="s">
        <v>1002</v>
      </c>
      <c r="K184"/>
    </row>
    <row r="185" spans="1:11" ht="12.75" customHeight="1" x14ac:dyDescent="0.45">
      <c r="A185" s="23" t="s">
        <v>991</v>
      </c>
      <c r="B185" s="5">
        <v>45177</v>
      </c>
      <c r="C185" s="31" t="s">
        <v>804</v>
      </c>
      <c r="D185" s="31" t="s">
        <v>1803</v>
      </c>
      <c r="E185" s="6" t="s">
        <v>667</v>
      </c>
      <c r="F185" s="6" t="s">
        <v>11</v>
      </c>
      <c r="G185" s="6" t="s">
        <v>482</v>
      </c>
      <c r="H185" s="6" t="s">
        <v>196</v>
      </c>
      <c r="I185" s="103" t="s">
        <v>970</v>
      </c>
      <c r="J185" s="4" t="s">
        <v>1003</v>
      </c>
      <c r="K185"/>
    </row>
    <row r="186" spans="1:11" ht="12.75" customHeight="1" x14ac:dyDescent="0.35">
      <c r="A186" s="23" t="s">
        <v>992</v>
      </c>
      <c r="B186" s="5">
        <v>45177</v>
      </c>
      <c r="C186" s="31" t="s">
        <v>804</v>
      </c>
      <c r="D186" s="31" t="s">
        <v>1803</v>
      </c>
      <c r="E186" s="6" t="s">
        <v>667</v>
      </c>
      <c r="F186" s="6" t="s">
        <v>1005</v>
      </c>
      <c r="G186" s="6"/>
      <c r="H186" s="6" t="s">
        <v>196</v>
      </c>
      <c r="I186" s="6" t="s">
        <v>984</v>
      </c>
      <c r="J186" s="4" t="s">
        <v>1004</v>
      </c>
      <c r="K186" s="4" t="s">
        <v>1006</v>
      </c>
    </row>
    <row r="187" spans="1:11" ht="12.75" customHeight="1" x14ac:dyDescent="0.35">
      <c r="A187" s="23" t="s">
        <v>993</v>
      </c>
      <c r="B187" s="5">
        <v>45177</v>
      </c>
      <c r="C187" s="31" t="s">
        <v>804</v>
      </c>
      <c r="D187" s="31" t="s">
        <v>1803</v>
      </c>
      <c r="E187" s="6" t="s">
        <v>667</v>
      </c>
      <c r="F187" s="6" t="s">
        <v>1005</v>
      </c>
      <c r="G187" s="6"/>
      <c r="H187" s="6" t="s">
        <v>196</v>
      </c>
      <c r="I187" s="6" t="s">
        <v>985</v>
      </c>
      <c r="J187" s="4" t="s">
        <v>1007</v>
      </c>
      <c r="K187"/>
    </row>
    <row r="188" spans="1:11" ht="12.75" customHeight="1" x14ac:dyDescent="0.35">
      <c r="A188" s="23" t="s">
        <v>994</v>
      </c>
      <c r="B188" s="5">
        <v>45177</v>
      </c>
      <c r="C188" s="31" t="s">
        <v>804</v>
      </c>
      <c r="D188" s="31" t="s">
        <v>1803</v>
      </c>
      <c r="E188" s="6" t="s">
        <v>667</v>
      </c>
      <c r="F188" s="6" t="s">
        <v>198</v>
      </c>
      <c r="G188" s="6" t="s">
        <v>354</v>
      </c>
      <c r="H188" s="6" t="s">
        <v>356</v>
      </c>
      <c r="I188" s="6" t="s">
        <v>985</v>
      </c>
      <c r="J188" s="4"/>
      <c r="K188"/>
    </row>
    <row r="189" spans="1:11" ht="12.75" customHeight="1" x14ac:dyDescent="0.35">
      <c r="A189" s="23" t="s">
        <v>995</v>
      </c>
      <c r="B189" s="5">
        <v>45177</v>
      </c>
      <c r="C189" s="31" t="s">
        <v>804</v>
      </c>
      <c r="D189" s="31" t="s">
        <v>1803</v>
      </c>
      <c r="E189" s="6" t="s">
        <v>667</v>
      </c>
      <c r="F189" s="6" t="s">
        <v>198</v>
      </c>
      <c r="G189" s="6" t="s">
        <v>354</v>
      </c>
      <c r="H189" s="6" t="s">
        <v>196</v>
      </c>
      <c r="I189" s="104" t="s">
        <v>985</v>
      </c>
      <c r="J189" s="4"/>
      <c r="K189"/>
    </row>
    <row r="190" spans="1:11" ht="12.75" customHeight="1" x14ac:dyDescent="0.35">
      <c r="A190" s="23" t="s">
        <v>996</v>
      </c>
      <c r="B190" s="5">
        <v>45177</v>
      </c>
      <c r="C190" s="31" t="s">
        <v>804</v>
      </c>
      <c r="D190" s="31" t="s">
        <v>1803</v>
      </c>
      <c r="E190" s="6" t="s">
        <v>667</v>
      </c>
      <c r="F190" s="6" t="s">
        <v>198</v>
      </c>
      <c r="G190" s="6" t="s">
        <v>354</v>
      </c>
      <c r="H190" s="6" t="s">
        <v>356</v>
      </c>
      <c r="I190" s="6" t="s">
        <v>985</v>
      </c>
      <c r="J190" s="4"/>
      <c r="K190"/>
    </row>
    <row r="191" spans="1:11" ht="12.75" customHeight="1" x14ac:dyDescent="0.35">
      <c r="A191" s="23" t="s">
        <v>997</v>
      </c>
      <c r="B191" s="5">
        <v>45177</v>
      </c>
      <c r="C191" s="31" t="s">
        <v>804</v>
      </c>
      <c r="D191" s="31" t="s">
        <v>1803</v>
      </c>
      <c r="E191" s="6" t="s">
        <v>667</v>
      </c>
      <c r="F191" s="6" t="s">
        <v>198</v>
      </c>
      <c r="G191" s="6" t="s">
        <v>354</v>
      </c>
      <c r="H191" s="6" t="s">
        <v>196</v>
      </c>
      <c r="I191" s="6" t="s">
        <v>985</v>
      </c>
      <c r="J191" s="4"/>
      <c r="K191"/>
    </row>
    <row r="192" spans="1:11" ht="12.75" customHeight="1" x14ac:dyDescent="0.35">
      <c r="A192" s="23" t="s">
        <v>998</v>
      </c>
      <c r="B192" s="5">
        <v>45177</v>
      </c>
      <c r="C192" s="31" t="s">
        <v>804</v>
      </c>
      <c r="D192" s="31" t="s">
        <v>1803</v>
      </c>
      <c r="E192" s="6" t="s">
        <v>667</v>
      </c>
      <c r="F192" s="6" t="s">
        <v>355</v>
      </c>
      <c r="G192" s="6" t="s">
        <v>482</v>
      </c>
      <c r="H192" s="6" t="s">
        <v>356</v>
      </c>
      <c r="I192" s="6" t="s">
        <v>985</v>
      </c>
      <c r="J192" s="4" t="s">
        <v>1043</v>
      </c>
      <c r="K192"/>
    </row>
    <row r="193" spans="1:10" ht="12.75" customHeight="1" x14ac:dyDescent="0.35">
      <c r="A193" s="23" t="s">
        <v>999</v>
      </c>
      <c r="B193" s="5">
        <v>45177</v>
      </c>
      <c r="C193" s="31" t="s">
        <v>804</v>
      </c>
      <c r="D193" s="31" t="s">
        <v>1803</v>
      </c>
      <c r="E193" s="6" t="s">
        <v>667</v>
      </c>
      <c r="F193" s="6" t="s">
        <v>355</v>
      </c>
      <c r="G193" s="6" t="s">
        <v>482</v>
      </c>
      <c r="H193" s="6" t="s">
        <v>196</v>
      </c>
      <c r="I193" s="104" t="s">
        <v>985</v>
      </c>
      <c r="J193" s="4" t="s">
        <v>1043</v>
      </c>
    </row>
    <row r="194" spans="1:10" ht="12.75" customHeight="1" x14ac:dyDescent="0.35">
      <c r="A194" s="23" t="s">
        <v>1000</v>
      </c>
      <c r="B194" s="5">
        <v>45177</v>
      </c>
      <c r="C194" s="31" t="s">
        <v>804</v>
      </c>
      <c r="D194" s="31" t="s">
        <v>1803</v>
      </c>
      <c r="E194" s="6" t="s">
        <v>667</v>
      </c>
      <c r="F194" s="6" t="s">
        <v>452</v>
      </c>
      <c r="G194" s="6" t="s">
        <v>552</v>
      </c>
      <c r="H194" s="6" t="s">
        <v>356</v>
      </c>
      <c r="I194" s="6" t="s">
        <v>985</v>
      </c>
      <c r="J194" s="4"/>
    </row>
    <row r="195" spans="1:10" ht="12.75" customHeight="1" x14ac:dyDescent="0.35">
      <c r="A195" s="23" t="s">
        <v>1001</v>
      </c>
      <c r="B195" s="5">
        <v>45177</v>
      </c>
      <c r="C195" s="31" t="s">
        <v>804</v>
      </c>
      <c r="D195" s="31" t="s">
        <v>1803</v>
      </c>
      <c r="E195" s="6" t="s">
        <v>667</v>
      </c>
      <c r="F195" s="6" t="s">
        <v>452</v>
      </c>
      <c r="G195" s="6" t="s">
        <v>552</v>
      </c>
      <c r="H195" s="6" t="s">
        <v>196</v>
      </c>
      <c r="I195" s="6" t="s">
        <v>985</v>
      </c>
      <c r="J195" s="4"/>
    </row>
    <row r="196" spans="1:10" ht="21.4" customHeight="1" x14ac:dyDescent="0.35">
      <c r="A196" s="23" t="s">
        <v>1008</v>
      </c>
      <c r="B196" s="5">
        <v>45182</v>
      </c>
      <c r="C196" s="31" t="s">
        <v>1804</v>
      </c>
      <c r="D196" s="31" t="s">
        <v>1805</v>
      </c>
      <c r="E196" s="6" t="s">
        <v>668</v>
      </c>
      <c r="F196" s="6" t="s">
        <v>11</v>
      </c>
      <c r="G196" s="6" t="s">
        <v>482</v>
      </c>
      <c r="H196" s="6" t="s">
        <v>196</v>
      </c>
      <c r="I196" s="6" t="s">
        <v>986</v>
      </c>
      <c r="J196" s="4" t="s">
        <v>1021</v>
      </c>
    </row>
    <row r="197" spans="1:10" ht="12.75" customHeight="1" x14ac:dyDescent="0.35">
      <c r="A197" s="23" t="s">
        <v>1009</v>
      </c>
      <c r="B197" s="5">
        <v>45182</v>
      </c>
      <c r="C197" s="31" t="s">
        <v>1804</v>
      </c>
      <c r="D197" s="31" t="s">
        <v>1805</v>
      </c>
      <c r="E197" s="6" t="s">
        <v>668</v>
      </c>
      <c r="F197" s="6" t="s">
        <v>11</v>
      </c>
      <c r="G197" s="6" t="s">
        <v>482</v>
      </c>
      <c r="H197" s="6" t="s">
        <v>196</v>
      </c>
      <c r="I197" s="6" t="s">
        <v>986</v>
      </c>
      <c r="J197" s="4" t="s">
        <v>1022</v>
      </c>
    </row>
    <row r="198" spans="1:10" ht="12.75" customHeight="1" x14ac:dyDescent="0.35">
      <c r="A198" s="23" t="s">
        <v>1010</v>
      </c>
      <c r="B198" s="5">
        <v>45182</v>
      </c>
      <c r="C198" s="31" t="s">
        <v>1804</v>
      </c>
      <c r="D198" s="31" t="s">
        <v>1805</v>
      </c>
      <c r="E198" s="6" t="s">
        <v>668</v>
      </c>
      <c r="F198" s="6" t="s">
        <v>625</v>
      </c>
      <c r="G198" s="6" t="s">
        <v>482</v>
      </c>
      <c r="H198" s="6" t="s">
        <v>196</v>
      </c>
      <c r="I198" s="6" t="s">
        <v>1023</v>
      </c>
      <c r="J198" s="4" t="s">
        <v>1024</v>
      </c>
    </row>
    <row r="199" spans="1:10" ht="12.75" customHeight="1" x14ac:dyDescent="0.35">
      <c r="A199" s="23" t="s">
        <v>1011</v>
      </c>
      <c r="B199" s="5">
        <v>45182</v>
      </c>
      <c r="C199" s="31" t="s">
        <v>1804</v>
      </c>
      <c r="D199" s="31" t="s">
        <v>1805</v>
      </c>
      <c r="E199" s="6" t="s">
        <v>668</v>
      </c>
      <c r="F199" s="6" t="s">
        <v>625</v>
      </c>
      <c r="G199" s="6" t="s">
        <v>482</v>
      </c>
      <c r="H199" s="6" t="s">
        <v>196</v>
      </c>
      <c r="I199" s="6" t="s">
        <v>1023</v>
      </c>
      <c r="J199" s="4" t="s">
        <v>1007</v>
      </c>
    </row>
    <row r="200" spans="1:10" ht="12.75" customHeight="1" x14ac:dyDescent="0.35">
      <c r="A200" s="23" t="s">
        <v>1012</v>
      </c>
      <c r="B200" s="5">
        <v>45182</v>
      </c>
      <c r="C200" s="31" t="s">
        <v>1804</v>
      </c>
      <c r="D200" s="31" t="s">
        <v>1805</v>
      </c>
      <c r="E200" s="6" t="s">
        <v>668</v>
      </c>
      <c r="F200" s="6" t="s">
        <v>198</v>
      </c>
      <c r="G200" s="6" t="s">
        <v>354</v>
      </c>
      <c r="H200" s="6" t="s">
        <v>356</v>
      </c>
      <c r="I200" s="6" t="s">
        <v>986</v>
      </c>
      <c r="J200" s="4"/>
    </row>
    <row r="201" spans="1:10" ht="12.75" customHeight="1" x14ac:dyDescent="0.35">
      <c r="A201" s="23" t="s">
        <v>1013</v>
      </c>
      <c r="B201" s="5">
        <v>45182</v>
      </c>
      <c r="C201" s="31" t="s">
        <v>1804</v>
      </c>
      <c r="D201" s="31" t="s">
        <v>1805</v>
      </c>
      <c r="E201" s="6" t="s">
        <v>668</v>
      </c>
      <c r="F201" s="6" t="s">
        <v>198</v>
      </c>
      <c r="G201" s="6" t="s">
        <v>354</v>
      </c>
      <c r="H201" s="6" t="s">
        <v>196</v>
      </c>
      <c r="I201" s="6" t="s">
        <v>986</v>
      </c>
      <c r="J201" s="4"/>
    </row>
    <row r="202" spans="1:10" ht="12.75" customHeight="1" x14ac:dyDescent="0.35">
      <c r="A202" s="23" t="s">
        <v>1014</v>
      </c>
      <c r="B202" s="5">
        <v>45182</v>
      </c>
      <c r="C202" s="31" t="s">
        <v>1804</v>
      </c>
      <c r="D202" s="31" t="s">
        <v>1805</v>
      </c>
      <c r="E202" s="6" t="s">
        <v>668</v>
      </c>
      <c r="F202" s="6" t="s">
        <v>355</v>
      </c>
      <c r="G202" s="6" t="s">
        <v>200</v>
      </c>
      <c r="H202" s="6" t="s">
        <v>356</v>
      </c>
      <c r="I202" s="6" t="s">
        <v>986</v>
      </c>
      <c r="J202" s="4"/>
    </row>
    <row r="203" spans="1:10" ht="12.75" customHeight="1" x14ac:dyDescent="0.35">
      <c r="A203" s="23" t="s">
        <v>1015</v>
      </c>
      <c r="B203" s="5">
        <v>45182</v>
      </c>
      <c r="C203" s="31" t="s">
        <v>1804</v>
      </c>
      <c r="D203" s="31" t="s">
        <v>1805</v>
      </c>
      <c r="E203" s="6" t="s">
        <v>668</v>
      </c>
      <c r="F203" s="6" t="s">
        <v>355</v>
      </c>
      <c r="G203" s="6" t="s">
        <v>200</v>
      </c>
      <c r="H203" s="6" t="s">
        <v>196</v>
      </c>
      <c r="I203" s="6" t="s">
        <v>986</v>
      </c>
      <c r="J203" s="4"/>
    </row>
    <row r="204" spans="1:10" ht="12.75" customHeight="1" x14ac:dyDescent="0.35">
      <c r="A204" s="23" t="s">
        <v>1016</v>
      </c>
      <c r="B204" s="5">
        <v>45182</v>
      </c>
      <c r="C204" s="31" t="s">
        <v>1804</v>
      </c>
      <c r="D204" s="31" t="s">
        <v>1805</v>
      </c>
      <c r="E204" s="6" t="s">
        <v>668</v>
      </c>
      <c r="F204" s="6" t="s">
        <v>358</v>
      </c>
      <c r="G204" s="6" t="s">
        <v>200</v>
      </c>
      <c r="H204" s="6" t="s">
        <v>356</v>
      </c>
      <c r="I204" s="6" t="s">
        <v>986</v>
      </c>
      <c r="J204" s="4"/>
    </row>
    <row r="205" spans="1:10" ht="12.75" customHeight="1" x14ac:dyDescent="0.35">
      <c r="A205" s="23" t="s">
        <v>1017</v>
      </c>
      <c r="B205" s="5">
        <v>45182</v>
      </c>
      <c r="C205" s="31" t="s">
        <v>1804</v>
      </c>
      <c r="D205" s="31" t="s">
        <v>1805</v>
      </c>
      <c r="E205" s="6" t="s">
        <v>668</v>
      </c>
      <c r="F205" s="6" t="s">
        <v>358</v>
      </c>
      <c r="G205" s="6" t="s">
        <v>200</v>
      </c>
      <c r="H205" s="6" t="s">
        <v>196</v>
      </c>
      <c r="I205" s="6" t="s">
        <v>986</v>
      </c>
      <c r="J205" s="4"/>
    </row>
    <row r="206" spans="1:10" ht="12.75" customHeight="1" x14ac:dyDescent="0.35">
      <c r="A206" s="23" t="s">
        <v>1018</v>
      </c>
      <c r="B206" s="5">
        <v>45182</v>
      </c>
      <c r="C206" s="31" t="s">
        <v>1804</v>
      </c>
      <c r="D206" s="31" t="s">
        <v>1805</v>
      </c>
      <c r="E206" s="6" t="s">
        <v>668</v>
      </c>
      <c r="F206" s="6" t="s">
        <v>359</v>
      </c>
      <c r="G206" s="6" t="s">
        <v>200</v>
      </c>
      <c r="H206" s="6" t="s">
        <v>356</v>
      </c>
      <c r="I206" s="6" t="s">
        <v>986</v>
      </c>
      <c r="J206" s="4"/>
    </row>
    <row r="207" spans="1:10" ht="12.75" customHeight="1" x14ac:dyDescent="0.35">
      <c r="A207" s="23" t="s">
        <v>1019</v>
      </c>
      <c r="B207" s="5">
        <v>45182</v>
      </c>
      <c r="C207" s="31" t="s">
        <v>1804</v>
      </c>
      <c r="D207" s="31" t="s">
        <v>1805</v>
      </c>
      <c r="E207" s="6" t="s">
        <v>668</v>
      </c>
      <c r="F207" s="6" t="s">
        <v>359</v>
      </c>
      <c r="G207" s="6" t="s">
        <v>200</v>
      </c>
      <c r="H207" s="6" t="s">
        <v>196</v>
      </c>
      <c r="I207" s="6" t="s">
        <v>986</v>
      </c>
      <c r="J207" s="4"/>
    </row>
    <row r="208" spans="1:10" ht="12.75" customHeight="1" x14ac:dyDescent="0.35">
      <c r="A208" s="23" t="s">
        <v>1025</v>
      </c>
      <c r="B208" s="5">
        <v>45182</v>
      </c>
      <c r="C208" s="31" t="s">
        <v>1804</v>
      </c>
      <c r="D208" s="31" t="s">
        <v>1806</v>
      </c>
      <c r="E208" s="6" t="s">
        <v>668</v>
      </c>
      <c r="F208" s="6" t="s">
        <v>198</v>
      </c>
      <c r="G208" s="6" t="s">
        <v>354</v>
      </c>
      <c r="H208" s="6" t="s">
        <v>356</v>
      </c>
      <c r="I208" s="6" t="s">
        <v>1020</v>
      </c>
      <c r="J208" s="4"/>
    </row>
    <row r="209" spans="1:10" ht="12.75" customHeight="1" x14ac:dyDescent="0.35">
      <c r="A209" s="23" t="s">
        <v>1026</v>
      </c>
      <c r="B209" s="5">
        <v>45182</v>
      </c>
      <c r="C209" s="31" t="s">
        <v>1804</v>
      </c>
      <c r="D209" s="31" t="s">
        <v>1806</v>
      </c>
      <c r="E209" s="6" t="s">
        <v>668</v>
      </c>
      <c r="F209" s="6" t="s">
        <v>198</v>
      </c>
      <c r="G209" s="6" t="s">
        <v>354</v>
      </c>
      <c r="H209" s="6" t="s">
        <v>196</v>
      </c>
      <c r="I209" s="6" t="s">
        <v>1020</v>
      </c>
      <c r="J209" s="4"/>
    </row>
    <row r="210" spans="1:10" ht="12.75" customHeight="1" x14ac:dyDescent="0.35">
      <c r="A210" s="23" t="s">
        <v>1027</v>
      </c>
      <c r="B210" s="5">
        <v>45182</v>
      </c>
      <c r="C210" s="31" t="s">
        <v>1804</v>
      </c>
      <c r="D210" s="31" t="s">
        <v>1806</v>
      </c>
      <c r="E210" s="6" t="s">
        <v>668</v>
      </c>
      <c r="F210" s="6" t="s">
        <v>355</v>
      </c>
      <c r="G210" s="26" t="s">
        <v>357</v>
      </c>
      <c r="H210" s="6" t="s">
        <v>356</v>
      </c>
      <c r="I210" s="6" t="s">
        <v>1020</v>
      </c>
      <c r="J210" s="4"/>
    </row>
    <row r="211" spans="1:10" ht="12.75" customHeight="1" x14ac:dyDescent="0.35">
      <c r="A211" s="23" t="s">
        <v>1028</v>
      </c>
      <c r="B211" s="5">
        <v>45182</v>
      </c>
      <c r="C211" s="31" t="s">
        <v>1804</v>
      </c>
      <c r="D211" s="31" t="s">
        <v>1806</v>
      </c>
      <c r="E211" s="6" t="s">
        <v>668</v>
      </c>
      <c r="F211" s="6" t="s">
        <v>355</v>
      </c>
      <c r="G211" s="26" t="s">
        <v>357</v>
      </c>
      <c r="H211" s="6" t="s">
        <v>196</v>
      </c>
      <c r="I211" s="6" t="s">
        <v>1020</v>
      </c>
      <c r="J211" s="4"/>
    </row>
    <row r="212" spans="1:10" ht="12.75" customHeight="1" x14ac:dyDescent="0.35">
      <c r="A212" s="23" t="s">
        <v>1029</v>
      </c>
      <c r="B212" s="5">
        <v>45182</v>
      </c>
      <c r="C212" s="31" t="s">
        <v>1804</v>
      </c>
      <c r="D212" s="31" t="s">
        <v>1806</v>
      </c>
      <c r="E212" s="6" t="s">
        <v>668</v>
      </c>
      <c r="F212" s="6" t="s">
        <v>358</v>
      </c>
      <c r="G212" s="26" t="s">
        <v>357</v>
      </c>
      <c r="H212" s="6" t="s">
        <v>356</v>
      </c>
      <c r="I212" s="6" t="s">
        <v>1020</v>
      </c>
      <c r="J212" s="4"/>
    </row>
    <row r="213" spans="1:10" ht="12.75" customHeight="1" x14ac:dyDescent="0.35">
      <c r="A213" s="23" t="s">
        <v>1030</v>
      </c>
      <c r="B213" s="5">
        <v>45182</v>
      </c>
      <c r="C213" s="31" t="s">
        <v>1804</v>
      </c>
      <c r="D213" s="31" t="s">
        <v>1806</v>
      </c>
      <c r="E213" s="6" t="s">
        <v>668</v>
      </c>
      <c r="F213" s="6" t="s">
        <v>358</v>
      </c>
      <c r="G213" s="26" t="s">
        <v>357</v>
      </c>
      <c r="H213" s="6" t="s">
        <v>196</v>
      </c>
      <c r="I213" s="6" t="s">
        <v>1020</v>
      </c>
      <c r="J213" s="4"/>
    </row>
    <row r="214" spans="1:10" ht="12.75" customHeight="1" x14ac:dyDescent="0.35">
      <c r="A214" s="23" t="s">
        <v>1031</v>
      </c>
      <c r="B214" s="5">
        <v>45182</v>
      </c>
      <c r="C214" s="31" t="s">
        <v>1804</v>
      </c>
      <c r="D214" s="31" t="s">
        <v>1806</v>
      </c>
      <c r="E214" s="6" t="s">
        <v>668</v>
      </c>
      <c r="F214" s="6" t="s">
        <v>359</v>
      </c>
      <c r="G214" s="26" t="s">
        <v>357</v>
      </c>
      <c r="H214" s="6" t="s">
        <v>356</v>
      </c>
      <c r="I214" s="6" t="s">
        <v>1020</v>
      </c>
      <c r="J214" s="4"/>
    </row>
    <row r="215" spans="1:10" ht="12.75" customHeight="1" x14ac:dyDescent="0.35">
      <c r="A215" s="23" t="s">
        <v>1032</v>
      </c>
      <c r="B215" s="5">
        <v>45182</v>
      </c>
      <c r="C215" s="31" t="s">
        <v>1804</v>
      </c>
      <c r="D215" s="31" t="s">
        <v>1806</v>
      </c>
      <c r="E215" s="6" t="s">
        <v>668</v>
      </c>
      <c r="F215" s="6" t="s">
        <v>359</v>
      </c>
      <c r="G215" s="26" t="s">
        <v>357</v>
      </c>
      <c r="H215" s="6" t="s">
        <v>196</v>
      </c>
      <c r="I215" s="6" t="s">
        <v>1020</v>
      </c>
      <c r="J215" s="4"/>
    </row>
    <row r="216" spans="1:10" ht="12.75" customHeight="1" x14ac:dyDescent="0.35">
      <c r="A216" s="23" t="s">
        <v>1033</v>
      </c>
      <c r="B216" s="5">
        <v>45182</v>
      </c>
      <c r="C216" s="31" t="s">
        <v>1804</v>
      </c>
      <c r="D216" s="31" t="s">
        <v>1807</v>
      </c>
      <c r="E216" s="6" t="s">
        <v>668</v>
      </c>
      <c r="F216" s="6" t="s">
        <v>198</v>
      </c>
      <c r="G216" s="6" t="s">
        <v>354</v>
      </c>
      <c r="H216" s="6" t="s">
        <v>356</v>
      </c>
      <c r="I216" s="6" t="s">
        <v>1023</v>
      </c>
      <c r="J216" s="4"/>
    </row>
    <row r="217" spans="1:10" ht="12.75" customHeight="1" x14ac:dyDescent="0.35">
      <c r="A217" s="23" t="s">
        <v>1034</v>
      </c>
      <c r="B217" s="5">
        <v>45182</v>
      </c>
      <c r="C217" s="31" t="s">
        <v>1804</v>
      </c>
      <c r="D217" s="31" t="s">
        <v>1807</v>
      </c>
      <c r="E217" s="6" t="s">
        <v>668</v>
      </c>
      <c r="F217" s="6" t="s">
        <v>198</v>
      </c>
      <c r="G217" s="6" t="s">
        <v>354</v>
      </c>
      <c r="H217" s="6" t="s">
        <v>196</v>
      </c>
      <c r="I217" s="104" t="s">
        <v>1023</v>
      </c>
      <c r="J217" s="4"/>
    </row>
    <row r="218" spans="1:10" ht="12.75" customHeight="1" x14ac:dyDescent="0.35">
      <c r="A218" s="23" t="s">
        <v>1035</v>
      </c>
      <c r="B218" s="5">
        <v>45182</v>
      </c>
      <c r="C218" s="31" t="s">
        <v>1804</v>
      </c>
      <c r="D218" s="31" t="s">
        <v>1807</v>
      </c>
      <c r="E218" s="6" t="s">
        <v>668</v>
      </c>
      <c r="F218" s="6" t="s">
        <v>198</v>
      </c>
      <c r="G218" s="6" t="s">
        <v>354</v>
      </c>
      <c r="H218" s="6" t="s">
        <v>356</v>
      </c>
      <c r="I218" s="6" t="s">
        <v>1023</v>
      </c>
      <c r="J218" s="4"/>
    </row>
    <row r="219" spans="1:10" ht="12.75" customHeight="1" x14ac:dyDescent="0.35">
      <c r="A219" s="23" t="s">
        <v>1036</v>
      </c>
      <c r="B219" s="5">
        <v>45182</v>
      </c>
      <c r="C219" s="31" t="s">
        <v>1804</v>
      </c>
      <c r="D219" s="31" t="s">
        <v>1807</v>
      </c>
      <c r="E219" s="6" t="s">
        <v>668</v>
      </c>
      <c r="F219" s="6" t="s">
        <v>198</v>
      </c>
      <c r="G219" s="6" t="s">
        <v>354</v>
      </c>
      <c r="H219" s="6" t="s">
        <v>196</v>
      </c>
      <c r="I219" s="6" t="s">
        <v>1023</v>
      </c>
      <c r="J219" s="4"/>
    </row>
    <row r="220" spans="1:10" ht="12.75" customHeight="1" x14ac:dyDescent="0.35">
      <c r="A220" s="23" t="s">
        <v>1037</v>
      </c>
      <c r="B220" s="5">
        <v>45182</v>
      </c>
      <c r="C220" s="31" t="s">
        <v>1804</v>
      </c>
      <c r="D220" s="31" t="s">
        <v>1807</v>
      </c>
      <c r="E220" s="6" t="s">
        <v>668</v>
      </c>
      <c r="F220" s="6" t="s">
        <v>355</v>
      </c>
      <c r="G220" s="6" t="s">
        <v>482</v>
      </c>
      <c r="H220" s="6" t="s">
        <v>356</v>
      </c>
      <c r="I220" s="6" t="s">
        <v>1023</v>
      </c>
      <c r="J220" s="4" t="s">
        <v>1043</v>
      </c>
    </row>
    <row r="221" spans="1:10" ht="12.75" customHeight="1" x14ac:dyDescent="0.35">
      <c r="A221" s="23" t="s">
        <v>1038</v>
      </c>
      <c r="B221" s="5">
        <v>45182</v>
      </c>
      <c r="C221" s="31" t="s">
        <v>1804</v>
      </c>
      <c r="D221" s="31" t="s">
        <v>1807</v>
      </c>
      <c r="E221" s="6" t="s">
        <v>668</v>
      </c>
      <c r="F221" s="6" t="s">
        <v>355</v>
      </c>
      <c r="G221" s="6" t="s">
        <v>482</v>
      </c>
      <c r="H221" s="6" t="s">
        <v>196</v>
      </c>
      <c r="I221" s="6" t="s">
        <v>1023</v>
      </c>
      <c r="J221" s="4" t="s">
        <v>1043</v>
      </c>
    </row>
    <row r="222" spans="1:10" ht="12.75" customHeight="1" x14ac:dyDescent="0.35">
      <c r="A222" s="23" t="s">
        <v>1039</v>
      </c>
      <c r="B222" s="5">
        <v>45182</v>
      </c>
      <c r="C222" s="31" t="s">
        <v>1804</v>
      </c>
      <c r="D222" s="31" t="s">
        <v>1807</v>
      </c>
      <c r="E222" s="6" t="s">
        <v>668</v>
      </c>
      <c r="F222" s="6" t="s">
        <v>452</v>
      </c>
      <c r="G222" s="6" t="s">
        <v>552</v>
      </c>
      <c r="H222" s="6" t="s">
        <v>356</v>
      </c>
      <c r="I222" s="6" t="s">
        <v>1023</v>
      </c>
      <c r="J222" s="4"/>
    </row>
    <row r="223" spans="1:10" ht="12.75" customHeight="1" x14ac:dyDescent="0.35">
      <c r="A223" s="23" t="s">
        <v>1040</v>
      </c>
      <c r="B223" s="5">
        <v>45182</v>
      </c>
      <c r="C223" s="31" t="s">
        <v>1804</v>
      </c>
      <c r="D223" s="31" t="s">
        <v>1807</v>
      </c>
      <c r="E223" s="6" t="s">
        <v>668</v>
      </c>
      <c r="F223" s="6" t="s">
        <v>452</v>
      </c>
      <c r="G223" s="6" t="s">
        <v>552</v>
      </c>
      <c r="H223" s="6" t="s">
        <v>196</v>
      </c>
      <c r="I223" s="6" t="s">
        <v>1023</v>
      </c>
      <c r="J223" s="4"/>
    </row>
    <row r="224" spans="1:10" ht="12.75" customHeight="1" x14ac:dyDescent="0.35">
      <c r="A224" s="23" t="s">
        <v>1041</v>
      </c>
      <c r="B224" s="5">
        <v>45182</v>
      </c>
      <c r="C224" s="31" t="s">
        <v>1804</v>
      </c>
      <c r="D224" s="31" t="s">
        <v>1807</v>
      </c>
      <c r="E224" s="6" t="s">
        <v>668</v>
      </c>
      <c r="F224" s="6" t="s">
        <v>1005</v>
      </c>
      <c r="G224" s="6"/>
      <c r="H224" s="6" t="s">
        <v>196</v>
      </c>
      <c r="I224" s="6" t="s">
        <v>1023</v>
      </c>
      <c r="J224" s="4" t="s">
        <v>1042</v>
      </c>
    </row>
    <row r="225" spans="1:10" ht="19.149999999999999" customHeight="1" x14ac:dyDescent="0.35">
      <c r="A225" s="23" t="s">
        <v>1044</v>
      </c>
      <c r="B225" s="5">
        <v>45189</v>
      </c>
      <c r="C225" s="31" t="s">
        <v>1808</v>
      </c>
      <c r="D225" s="31" t="s">
        <v>1809</v>
      </c>
      <c r="E225" s="6" t="s">
        <v>969</v>
      </c>
      <c r="F225" s="6" t="s">
        <v>1055</v>
      </c>
      <c r="G225" s="6" t="s">
        <v>482</v>
      </c>
      <c r="H225" s="6" t="s">
        <v>196</v>
      </c>
      <c r="I225" s="6" t="s">
        <v>1054</v>
      </c>
      <c r="J225" s="4" t="s">
        <v>1024</v>
      </c>
    </row>
    <row r="226" spans="1:10" ht="12.75" customHeight="1" x14ac:dyDescent="0.35">
      <c r="A226" s="23" t="s">
        <v>1045</v>
      </c>
      <c r="B226" s="5">
        <v>45189</v>
      </c>
      <c r="C226" s="31" t="s">
        <v>1808</v>
      </c>
      <c r="D226" s="31" t="s">
        <v>1809</v>
      </c>
      <c r="E226" s="6" t="s">
        <v>969</v>
      </c>
      <c r="F226" s="6" t="s">
        <v>1055</v>
      </c>
      <c r="G226" s="6" t="s">
        <v>482</v>
      </c>
      <c r="H226" s="6" t="s">
        <v>196</v>
      </c>
      <c r="I226" s="6" t="s">
        <v>1054</v>
      </c>
      <c r="J226" s="4" t="s">
        <v>1007</v>
      </c>
    </row>
    <row r="227" spans="1:10" ht="12.75" customHeight="1" x14ac:dyDescent="0.35">
      <c r="A227" s="23" t="s">
        <v>1046</v>
      </c>
      <c r="B227" s="5">
        <v>45189</v>
      </c>
      <c r="C227" s="31" t="s">
        <v>1808</v>
      </c>
      <c r="D227" s="31" t="s">
        <v>1809</v>
      </c>
      <c r="E227" s="6" t="s">
        <v>969</v>
      </c>
      <c r="F227" s="6" t="s">
        <v>198</v>
      </c>
      <c r="G227" s="6" t="s">
        <v>354</v>
      </c>
      <c r="H227" s="6" t="s">
        <v>356</v>
      </c>
      <c r="I227" s="6" t="s">
        <v>1054</v>
      </c>
      <c r="J227" s="4"/>
    </row>
    <row r="228" spans="1:10" ht="12.75" customHeight="1" x14ac:dyDescent="0.35">
      <c r="A228" s="23" t="s">
        <v>1047</v>
      </c>
      <c r="B228" s="5">
        <v>45189</v>
      </c>
      <c r="C228" s="31" t="s">
        <v>1808</v>
      </c>
      <c r="D228" s="31" t="s">
        <v>1809</v>
      </c>
      <c r="E228" s="6" t="s">
        <v>969</v>
      </c>
      <c r="F228" s="6" t="s">
        <v>198</v>
      </c>
      <c r="G228" s="6" t="s">
        <v>354</v>
      </c>
      <c r="H228" s="6" t="s">
        <v>196</v>
      </c>
      <c r="I228" s="6" t="s">
        <v>1054</v>
      </c>
      <c r="J228" s="4"/>
    </row>
    <row r="229" spans="1:10" ht="12.75" customHeight="1" x14ac:dyDescent="0.35">
      <c r="A229" s="23" t="s">
        <v>1048</v>
      </c>
      <c r="B229" s="5">
        <v>45189</v>
      </c>
      <c r="C229" s="31" t="s">
        <v>1808</v>
      </c>
      <c r="D229" s="31" t="s">
        <v>1809</v>
      </c>
      <c r="E229" s="6" t="s">
        <v>969</v>
      </c>
      <c r="F229" s="6" t="s">
        <v>198</v>
      </c>
      <c r="G229" s="6" t="s">
        <v>354</v>
      </c>
      <c r="H229" s="6" t="s">
        <v>356</v>
      </c>
      <c r="I229" s="6" t="s">
        <v>1054</v>
      </c>
      <c r="J229" s="4"/>
    </row>
    <row r="230" spans="1:10" ht="12.75" customHeight="1" x14ac:dyDescent="0.35">
      <c r="A230" s="23" t="s">
        <v>1049</v>
      </c>
      <c r="B230" s="5">
        <v>45189</v>
      </c>
      <c r="C230" s="31" t="s">
        <v>1808</v>
      </c>
      <c r="D230" s="31" t="s">
        <v>1809</v>
      </c>
      <c r="E230" s="6" t="s">
        <v>969</v>
      </c>
      <c r="F230" s="6" t="s">
        <v>198</v>
      </c>
      <c r="G230" s="6" t="s">
        <v>354</v>
      </c>
      <c r="H230" s="6" t="s">
        <v>196</v>
      </c>
      <c r="I230" s="6" t="s">
        <v>1054</v>
      </c>
      <c r="J230" s="4"/>
    </row>
    <row r="231" spans="1:10" ht="12.75" customHeight="1" x14ac:dyDescent="0.35">
      <c r="A231" s="23" t="s">
        <v>1050</v>
      </c>
      <c r="B231" s="5">
        <v>45189</v>
      </c>
      <c r="C231" s="31" t="s">
        <v>1808</v>
      </c>
      <c r="D231" s="31" t="s">
        <v>1809</v>
      </c>
      <c r="E231" s="6" t="s">
        <v>969</v>
      </c>
      <c r="F231" s="6" t="s">
        <v>355</v>
      </c>
      <c r="G231" s="6" t="s">
        <v>482</v>
      </c>
      <c r="H231" s="6" t="s">
        <v>356</v>
      </c>
      <c r="I231" s="6" t="s">
        <v>1054</v>
      </c>
      <c r="J231" s="4"/>
    </row>
    <row r="232" spans="1:10" ht="12.75" customHeight="1" x14ac:dyDescent="0.35">
      <c r="A232" s="23" t="s">
        <v>1051</v>
      </c>
      <c r="B232" s="5">
        <v>45189</v>
      </c>
      <c r="C232" s="31" t="s">
        <v>1808</v>
      </c>
      <c r="D232" s="31" t="s">
        <v>1809</v>
      </c>
      <c r="E232" s="6" t="s">
        <v>969</v>
      </c>
      <c r="F232" s="6" t="s">
        <v>355</v>
      </c>
      <c r="G232" s="6" t="s">
        <v>482</v>
      </c>
      <c r="H232" s="6" t="s">
        <v>196</v>
      </c>
      <c r="I232" s="6" t="s">
        <v>1054</v>
      </c>
      <c r="J232" s="4"/>
    </row>
    <row r="233" spans="1:10" ht="12.75" customHeight="1" x14ac:dyDescent="0.35">
      <c r="A233" s="23" t="s">
        <v>1052</v>
      </c>
      <c r="B233" s="5">
        <v>45189</v>
      </c>
      <c r="C233" s="31" t="s">
        <v>1808</v>
      </c>
      <c r="D233" s="31" t="s">
        <v>1809</v>
      </c>
      <c r="E233" s="6" t="s">
        <v>969</v>
      </c>
      <c r="F233" s="6" t="s">
        <v>452</v>
      </c>
      <c r="G233" s="6" t="s">
        <v>552</v>
      </c>
      <c r="H233" s="6" t="s">
        <v>356</v>
      </c>
      <c r="I233" s="6" t="s">
        <v>1054</v>
      </c>
      <c r="J233" s="4"/>
    </row>
    <row r="234" spans="1:10" ht="12.75" customHeight="1" x14ac:dyDescent="0.35">
      <c r="A234" s="23" t="s">
        <v>1053</v>
      </c>
      <c r="B234" s="5">
        <v>45189</v>
      </c>
      <c r="C234" s="31" t="s">
        <v>1808</v>
      </c>
      <c r="D234" s="31" t="s">
        <v>1809</v>
      </c>
      <c r="E234" s="6" t="s">
        <v>969</v>
      </c>
      <c r="F234" s="6" t="s">
        <v>452</v>
      </c>
      <c r="G234" s="6" t="s">
        <v>552</v>
      </c>
      <c r="H234" s="6" t="s">
        <v>196</v>
      </c>
      <c r="I234" s="6" t="s">
        <v>1054</v>
      </c>
      <c r="J234" s="4"/>
    </row>
    <row r="235" spans="1:10" ht="12.75" customHeight="1" x14ac:dyDescent="0.35">
      <c r="A235" s="23"/>
      <c r="B235" s="5"/>
      <c r="C235" s="6"/>
      <c r="D235" s="6"/>
      <c r="E235" s="6"/>
      <c r="F235" s="6"/>
      <c r="G235" s="6"/>
      <c r="H235" s="6"/>
      <c r="I235" s="6"/>
      <c r="J235" s="4"/>
    </row>
    <row r="236" spans="1:10" ht="12.75" customHeight="1" x14ac:dyDescent="0.35">
      <c r="A236" s="23"/>
      <c r="B236" s="5"/>
      <c r="C236" s="6"/>
      <c r="D236" s="6"/>
      <c r="E236" s="6"/>
      <c r="F236" s="6"/>
      <c r="G236" s="6"/>
      <c r="H236" s="6"/>
      <c r="I236" s="6"/>
      <c r="J236" s="4"/>
    </row>
    <row r="237" spans="1:10" ht="12.75" customHeight="1" x14ac:dyDescent="0.35">
      <c r="A237" s="23"/>
      <c r="B237" s="5"/>
      <c r="C237" s="6"/>
      <c r="D237" s="6"/>
      <c r="E237" s="6"/>
      <c r="F237" s="6"/>
      <c r="G237" s="6"/>
      <c r="H237" s="6"/>
      <c r="I237" s="6"/>
      <c r="J237" s="4"/>
    </row>
    <row r="238" spans="1:10" ht="12.75" customHeight="1" x14ac:dyDescent="0.35">
      <c r="A238" s="23"/>
      <c r="B238" s="5"/>
      <c r="C238" s="6"/>
      <c r="D238" s="6"/>
      <c r="E238" s="6"/>
      <c r="F238" s="6"/>
      <c r="G238" s="6"/>
      <c r="H238" s="6"/>
      <c r="I238" s="6"/>
      <c r="J238" s="4"/>
    </row>
    <row r="239" spans="1:10" ht="12.75" customHeight="1" x14ac:dyDescent="0.35">
      <c r="A239" s="23"/>
      <c r="B239" s="5"/>
      <c r="C239" s="6"/>
      <c r="D239" s="6"/>
      <c r="E239" s="6"/>
      <c r="F239" s="6"/>
      <c r="G239" s="6"/>
      <c r="H239" s="6"/>
      <c r="I239" s="6"/>
      <c r="J239" s="4"/>
    </row>
    <row r="240" spans="1:10" ht="12.75" customHeight="1" x14ac:dyDescent="0.35">
      <c r="A240" s="23"/>
      <c r="B240" s="5"/>
      <c r="C240" s="6"/>
      <c r="D240" s="6"/>
      <c r="E240" s="6"/>
      <c r="F240" s="6"/>
      <c r="G240" s="6"/>
      <c r="H240" s="6"/>
      <c r="I240" s="6"/>
      <c r="J240" s="4"/>
    </row>
    <row r="241" spans="1:10" ht="12.75" customHeight="1" x14ac:dyDescent="0.35">
      <c r="A241" s="23"/>
      <c r="B241" s="5"/>
      <c r="C241" s="6"/>
      <c r="D241" s="6"/>
      <c r="E241" s="6"/>
      <c r="F241" s="6"/>
      <c r="G241" s="6"/>
      <c r="H241" s="6"/>
      <c r="I241" s="6"/>
      <c r="J241" s="4"/>
    </row>
    <row r="242" spans="1:10" ht="12.75" customHeight="1" x14ac:dyDescent="0.35">
      <c r="A242" s="23"/>
      <c r="B242" s="5"/>
      <c r="C242" s="6"/>
      <c r="D242" s="6"/>
      <c r="E242" s="6"/>
      <c r="F242" s="6"/>
      <c r="G242" s="6"/>
      <c r="H242" s="6"/>
      <c r="I242" s="6"/>
      <c r="J242" s="4"/>
    </row>
    <row r="243" spans="1:10" ht="12.75" customHeight="1" x14ac:dyDescent="0.35">
      <c r="A243" s="23"/>
      <c r="B243" s="5"/>
      <c r="C243" s="6"/>
      <c r="D243" s="6"/>
      <c r="E243" s="6"/>
      <c r="F243" s="6"/>
      <c r="G243" s="6"/>
      <c r="H243" s="6"/>
      <c r="I243" s="6"/>
      <c r="J243" s="4"/>
    </row>
    <row r="244" spans="1:10" ht="12.75" customHeight="1" x14ac:dyDescent="0.35">
      <c r="A244" s="23"/>
      <c r="B244" s="5"/>
      <c r="C244" s="6"/>
      <c r="D244" s="6"/>
      <c r="E244" s="6"/>
      <c r="F244" s="6"/>
      <c r="G244" s="6"/>
      <c r="H244" s="6"/>
      <c r="I244" s="6"/>
      <c r="J244" s="4"/>
    </row>
    <row r="245" spans="1:10" ht="12.75" customHeight="1" x14ac:dyDescent="0.35">
      <c r="A245" s="23"/>
      <c r="B245" s="5"/>
      <c r="C245" s="6"/>
      <c r="D245" s="6"/>
      <c r="E245" s="6"/>
      <c r="F245" s="6"/>
      <c r="G245" s="6"/>
      <c r="H245" s="6"/>
      <c r="I245" s="6"/>
      <c r="J245" s="4"/>
    </row>
    <row r="246" spans="1:10" ht="12.75" customHeight="1" x14ac:dyDescent="0.35">
      <c r="A246" s="23"/>
      <c r="B246" s="5"/>
      <c r="C246" s="6"/>
      <c r="D246" s="6"/>
      <c r="E246" s="6"/>
      <c r="F246" s="6"/>
      <c r="G246" s="6"/>
      <c r="H246" s="6"/>
      <c r="I246" s="6"/>
      <c r="J246" s="4"/>
    </row>
    <row r="247" spans="1:10" ht="12.75" customHeight="1" x14ac:dyDescent="0.35">
      <c r="A247" s="23"/>
      <c r="B247" s="5"/>
      <c r="C247" s="6"/>
      <c r="D247" s="6"/>
      <c r="E247" s="6"/>
      <c r="F247" s="6"/>
      <c r="G247" s="6"/>
      <c r="H247" s="6"/>
      <c r="I247" s="6"/>
      <c r="J247" s="4"/>
    </row>
    <row r="248" spans="1:10" ht="12.75" customHeight="1" x14ac:dyDescent="0.35">
      <c r="A248" s="23"/>
      <c r="B248" s="5"/>
      <c r="C248" s="6"/>
      <c r="D248" s="6"/>
      <c r="E248" s="6"/>
      <c r="F248" s="6"/>
      <c r="G248" s="6"/>
      <c r="H248" s="6"/>
      <c r="I248" s="6"/>
      <c r="J248" s="4"/>
    </row>
    <row r="249" spans="1:10" ht="12.75" customHeight="1" x14ac:dyDescent="0.35">
      <c r="A249" s="23"/>
      <c r="B249" s="5"/>
      <c r="C249" s="6"/>
      <c r="D249" s="6"/>
      <c r="E249" s="6"/>
      <c r="F249" s="6"/>
      <c r="G249" s="6"/>
      <c r="H249" s="6"/>
      <c r="I249" s="6"/>
      <c r="J249" s="4"/>
    </row>
    <row r="250" spans="1:10" ht="12.75" customHeight="1" x14ac:dyDescent="0.35">
      <c r="A250" s="23"/>
      <c r="B250" s="5"/>
      <c r="C250" s="6"/>
      <c r="D250" s="6"/>
      <c r="E250" s="6"/>
      <c r="F250" s="6"/>
      <c r="G250" s="6"/>
      <c r="H250" s="6"/>
      <c r="I250" s="6"/>
      <c r="J250" s="4"/>
    </row>
    <row r="251" spans="1:10" ht="12.75" customHeight="1" x14ac:dyDescent="0.35">
      <c r="A251" s="23"/>
      <c r="B251" s="5"/>
      <c r="C251" s="6"/>
      <c r="D251" s="6"/>
      <c r="E251" s="6"/>
      <c r="F251" s="6"/>
      <c r="G251" s="6"/>
      <c r="H251" s="6"/>
      <c r="I251" s="6"/>
      <c r="J251" s="4"/>
    </row>
    <row r="252" spans="1:10" ht="12.75" customHeight="1" x14ac:dyDescent="0.35">
      <c r="A252" s="23"/>
      <c r="B252" s="5"/>
      <c r="C252" s="6"/>
      <c r="D252" s="6"/>
      <c r="E252" s="6"/>
      <c r="F252" s="6"/>
      <c r="G252" s="6"/>
      <c r="H252" s="6"/>
      <c r="I252" s="6"/>
      <c r="J252" s="4"/>
    </row>
    <row r="253" spans="1:10" ht="12.75" customHeight="1" x14ac:dyDescent="0.35">
      <c r="A253" s="23"/>
      <c r="B253" s="5"/>
      <c r="C253" s="6"/>
      <c r="D253" s="6"/>
      <c r="E253" s="6"/>
      <c r="F253" s="6"/>
      <c r="G253" s="6"/>
      <c r="H253" s="6"/>
      <c r="I253" s="6"/>
      <c r="J253" s="4"/>
    </row>
    <row r="254" spans="1:10" ht="12.75" customHeight="1" x14ac:dyDescent="0.35">
      <c r="A254" s="23"/>
      <c r="B254" s="5"/>
      <c r="C254" s="6"/>
      <c r="D254" s="6"/>
      <c r="E254" s="6"/>
      <c r="F254" s="6"/>
      <c r="G254" s="6"/>
      <c r="H254" s="6"/>
      <c r="I254" s="6"/>
      <c r="J254" s="4"/>
    </row>
    <row r="255" spans="1:10" ht="12.75" customHeight="1" x14ac:dyDescent="0.35">
      <c r="A255" s="23"/>
      <c r="B255" s="5"/>
      <c r="C255" s="6"/>
      <c r="D255" s="6"/>
      <c r="E255" s="6"/>
      <c r="F255" s="6"/>
      <c r="G255" s="6"/>
      <c r="H255" s="6"/>
      <c r="I255" s="6"/>
      <c r="J255" s="4"/>
    </row>
    <row r="256" spans="1:10" ht="12.75" customHeight="1" x14ac:dyDescent="0.35">
      <c r="A256" s="23"/>
      <c r="B256" s="5"/>
      <c r="C256" s="6"/>
      <c r="D256" s="6"/>
      <c r="E256" s="6"/>
      <c r="F256" s="6"/>
      <c r="G256" s="6"/>
      <c r="H256" s="6"/>
      <c r="I256" s="6"/>
      <c r="J256" s="4"/>
    </row>
    <row r="257" spans="1:10" ht="12.75" customHeight="1" x14ac:dyDescent="0.35">
      <c r="A257" s="23"/>
      <c r="B257" s="5"/>
      <c r="C257" s="6"/>
      <c r="D257" s="6"/>
      <c r="E257" s="6"/>
      <c r="F257" s="6"/>
      <c r="G257" s="6"/>
      <c r="H257" s="6"/>
      <c r="I257" s="6"/>
      <c r="J257" s="4"/>
    </row>
    <row r="258" spans="1:10" ht="12.75" customHeight="1" x14ac:dyDescent="0.35">
      <c r="A258" s="23"/>
      <c r="B258" s="5"/>
      <c r="C258" s="6"/>
      <c r="D258" s="6"/>
      <c r="E258" s="6"/>
      <c r="F258" s="6"/>
      <c r="G258" s="6"/>
      <c r="H258" s="6"/>
      <c r="I258" s="6"/>
      <c r="J258" s="4"/>
    </row>
    <row r="259" spans="1:10" ht="12.75" customHeight="1" x14ac:dyDescent="0.35">
      <c r="A259" s="23"/>
      <c r="B259" s="5"/>
      <c r="C259" s="6"/>
      <c r="D259" s="6"/>
      <c r="E259" s="6"/>
      <c r="F259" s="6"/>
      <c r="G259" s="6"/>
      <c r="H259" s="6"/>
      <c r="I259" s="6"/>
      <c r="J259" s="4"/>
    </row>
    <row r="260" spans="1:10" ht="12.75" customHeight="1" x14ac:dyDescent="0.35">
      <c r="A260" s="23"/>
      <c r="B260" s="5"/>
      <c r="C260" s="6"/>
      <c r="D260" s="6"/>
      <c r="E260" s="6"/>
      <c r="F260" s="6"/>
      <c r="G260" s="6"/>
      <c r="H260" s="6"/>
      <c r="I260" s="6"/>
      <c r="J260" s="4"/>
    </row>
    <row r="261" spans="1:10" ht="12.75" customHeight="1" x14ac:dyDescent="0.35">
      <c r="A261" s="23"/>
      <c r="B261" s="5"/>
      <c r="C261" s="6"/>
      <c r="D261" s="6"/>
      <c r="E261" s="6"/>
      <c r="F261" s="6"/>
      <c r="G261" s="6"/>
      <c r="H261" s="6"/>
      <c r="I261" s="6"/>
      <c r="J261" s="4"/>
    </row>
    <row r="262" spans="1:10" ht="12.75" customHeight="1" x14ac:dyDescent="0.35">
      <c r="A262" s="23"/>
      <c r="B262" s="5"/>
      <c r="C262" s="6"/>
      <c r="D262" s="6"/>
      <c r="E262" s="6"/>
      <c r="F262" s="6"/>
      <c r="G262" s="6"/>
      <c r="H262" s="6"/>
      <c r="I262" s="6"/>
    </row>
    <row r="263" spans="1:10" ht="12.75" customHeight="1" x14ac:dyDescent="0.35">
      <c r="A263" s="23"/>
      <c r="B263" s="5"/>
      <c r="C263" s="6"/>
      <c r="D263" s="6"/>
      <c r="E263" s="6"/>
      <c r="F263" s="6"/>
      <c r="G263" s="6"/>
      <c r="H263" s="6"/>
      <c r="I263" s="6"/>
    </row>
    <row r="264" spans="1:10" ht="12.75" customHeight="1" x14ac:dyDescent="0.35">
      <c r="A264" s="23"/>
      <c r="B264" s="5"/>
      <c r="C264" s="6"/>
      <c r="D264" s="6"/>
      <c r="E264" s="6"/>
      <c r="F264" s="6"/>
      <c r="G264" s="6"/>
      <c r="H264" s="6"/>
      <c r="I264" s="6"/>
    </row>
    <row r="265" spans="1:10" ht="12.75" customHeight="1" x14ac:dyDescent="0.35">
      <c r="A265" s="23"/>
      <c r="B265" s="5"/>
      <c r="C265" s="6"/>
      <c r="D265" s="6"/>
      <c r="E265" s="6"/>
      <c r="F265" s="6"/>
      <c r="G265" s="6"/>
      <c r="H265" s="6"/>
      <c r="I265" s="6"/>
    </row>
    <row r="266" spans="1:10" ht="38.25" customHeight="1" x14ac:dyDescent="0.35">
      <c r="A266" s="6"/>
      <c r="B266" s="6"/>
      <c r="C266" s="6"/>
      <c r="D266" s="6"/>
      <c r="E266" s="6"/>
      <c r="F266" s="6"/>
      <c r="G266" s="6"/>
      <c r="H266" s="6"/>
      <c r="I266" s="6"/>
      <c r="J266" s="4"/>
    </row>
    <row r="267" spans="1:10" ht="12.75" customHeight="1" x14ac:dyDescent="0.35">
      <c r="A267" s="6"/>
      <c r="B267" s="6"/>
      <c r="C267" s="6"/>
      <c r="D267" s="6"/>
      <c r="E267" s="6"/>
      <c r="F267" s="6"/>
      <c r="G267" s="6"/>
      <c r="H267" s="6"/>
      <c r="I267" s="6"/>
      <c r="J267" s="4"/>
    </row>
  </sheetData>
  <phoneticPr fontId="7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1048576"/>
  <sheetViews>
    <sheetView topLeftCell="A34" workbookViewId="0">
      <selection activeCell="F68" sqref="F68"/>
    </sheetView>
  </sheetViews>
  <sheetFormatPr baseColWidth="10" defaultColWidth="8.59765625" defaultRowHeight="12.75" x14ac:dyDescent="0.35"/>
  <cols>
    <col min="1" max="1" width="13.33203125" style="4" customWidth="1"/>
    <col min="2" max="2" width="12.46484375" style="8" customWidth="1"/>
    <col min="3" max="3" width="11.53125" style="8" customWidth="1"/>
    <col min="4" max="4" width="10.59765625" style="8" customWidth="1"/>
    <col min="5" max="5" width="9.796875" style="8" customWidth="1"/>
    <col min="6" max="6" width="10.53125" style="8" customWidth="1"/>
    <col min="7" max="7" width="14.53125" style="8" customWidth="1"/>
    <col min="8" max="8" width="14.06640625" style="8" customWidth="1"/>
    <col min="9" max="9" width="10.796875" style="8" customWidth="1"/>
    <col min="10" max="10" width="15" style="8" customWidth="1"/>
    <col min="11" max="16384" width="8.59765625" style="4"/>
  </cols>
  <sheetData>
    <row r="1" spans="1:14" s="1" customFormat="1" ht="24.75" customHeight="1" x14ac:dyDescent="0.35">
      <c r="A1" s="1" t="s">
        <v>5</v>
      </c>
      <c r="B1" s="2" t="s">
        <v>0</v>
      </c>
      <c r="C1" s="2" t="s">
        <v>2</v>
      </c>
      <c r="D1" s="2" t="s">
        <v>3</v>
      </c>
      <c r="E1" s="2" t="s">
        <v>4</v>
      </c>
      <c r="F1" s="2" t="s">
        <v>493</v>
      </c>
      <c r="G1" s="2" t="s">
        <v>10</v>
      </c>
      <c r="H1" s="2" t="s">
        <v>13</v>
      </c>
      <c r="I1" s="3" t="s">
        <v>123</v>
      </c>
      <c r="J1" s="2" t="s">
        <v>1</v>
      </c>
      <c r="N1" s="1" t="s">
        <v>1360</v>
      </c>
    </row>
    <row r="2" spans="1:14" ht="12.75" customHeight="1" x14ac:dyDescent="0.35">
      <c r="A2" s="55" t="s">
        <v>14</v>
      </c>
      <c r="B2" s="56">
        <v>45146</v>
      </c>
      <c r="C2" s="57" t="s">
        <v>663</v>
      </c>
      <c r="D2" s="58"/>
      <c r="E2" s="58"/>
      <c r="F2" s="59" t="s">
        <v>632</v>
      </c>
      <c r="G2" s="59" t="s">
        <v>11</v>
      </c>
      <c r="H2" s="59" t="s">
        <v>12</v>
      </c>
      <c r="I2" s="59" t="s">
        <v>202</v>
      </c>
      <c r="J2" s="59" t="s">
        <v>365</v>
      </c>
      <c r="M2" s="4" t="s">
        <v>1358</v>
      </c>
    </row>
    <row r="3" spans="1:14" ht="12.75" customHeight="1" x14ac:dyDescent="0.35">
      <c r="A3" s="7" t="s">
        <v>15</v>
      </c>
      <c r="B3" s="5">
        <v>45146</v>
      </c>
      <c r="C3" s="57" t="s">
        <v>663</v>
      </c>
      <c r="D3" s="30"/>
      <c r="E3" s="30"/>
      <c r="F3" s="6" t="s">
        <v>632</v>
      </c>
      <c r="G3" s="6" t="s">
        <v>11</v>
      </c>
      <c r="H3" s="6" t="s">
        <v>12</v>
      </c>
      <c r="I3" s="6" t="s">
        <v>202</v>
      </c>
      <c r="J3" s="6" t="s">
        <v>365</v>
      </c>
      <c r="M3" s="4" t="s">
        <v>1359</v>
      </c>
      <c r="N3" s="4">
        <v>182</v>
      </c>
    </row>
    <row r="4" spans="1:14" ht="12.75" customHeight="1" x14ac:dyDescent="0.35">
      <c r="A4" s="55" t="s">
        <v>16</v>
      </c>
      <c r="B4" s="56">
        <v>45146</v>
      </c>
      <c r="C4" s="57" t="s">
        <v>663</v>
      </c>
      <c r="D4" s="58"/>
      <c r="E4" s="58"/>
      <c r="F4" s="59" t="s">
        <v>632</v>
      </c>
      <c r="G4" s="59" t="s">
        <v>364</v>
      </c>
      <c r="H4" s="59" t="s">
        <v>203</v>
      </c>
      <c r="I4" s="59" t="s">
        <v>202</v>
      </c>
      <c r="J4" s="60" t="s">
        <v>204</v>
      </c>
      <c r="M4" s="4" t="s">
        <v>1358</v>
      </c>
    </row>
    <row r="5" spans="1:14" ht="12.75" customHeight="1" x14ac:dyDescent="0.35">
      <c r="A5" s="7" t="s">
        <v>17</v>
      </c>
      <c r="B5" s="5">
        <v>45146</v>
      </c>
      <c r="C5" s="57" t="s">
        <v>663</v>
      </c>
      <c r="D5" s="30"/>
      <c r="E5" s="30"/>
      <c r="F5" s="6" t="s">
        <v>632</v>
      </c>
      <c r="G5" s="6" t="s">
        <v>364</v>
      </c>
      <c r="H5" s="6" t="s">
        <v>203</v>
      </c>
      <c r="I5" s="6" t="s">
        <v>202</v>
      </c>
      <c r="J5" s="4" t="s">
        <v>204</v>
      </c>
      <c r="M5" s="4" t="s">
        <v>1359</v>
      </c>
      <c r="N5" s="4">
        <v>49</v>
      </c>
    </row>
    <row r="6" spans="1:14" ht="12.75" customHeight="1" x14ac:dyDescent="0.35">
      <c r="A6" s="55" t="s">
        <v>366</v>
      </c>
      <c r="B6" s="56">
        <v>45146</v>
      </c>
      <c r="C6" s="57" t="s">
        <v>663</v>
      </c>
      <c r="D6" s="58"/>
      <c r="E6" s="58"/>
      <c r="F6" s="59" t="s">
        <v>632</v>
      </c>
      <c r="G6" s="59" t="s">
        <v>400</v>
      </c>
      <c r="H6" s="59" t="s">
        <v>401</v>
      </c>
      <c r="I6" s="59" t="s">
        <v>360</v>
      </c>
      <c r="J6" s="4"/>
      <c r="M6" s="4" t="s">
        <v>1358</v>
      </c>
    </row>
    <row r="7" spans="1:14" ht="12.75" customHeight="1" x14ac:dyDescent="0.35">
      <c r="A7" s="7" t="s">
        <v>367</v>
      </c>
      <c r="B7" s="5">
        <v>45146</v>
      </c>
      <c r="C7" s="57" t="s">
        <v>663</v>
      </c>
      <c r="D7" s="30"/>
      <c r="E7" s="30"/>
      <c r="F7" s="6" t="s">
        <v>632</v>
      </c>
      <c r="G7" s="6" t="s">
        <v>400</v>
      </c>
      <c r="H7" s="6" t="s">
        <v>401</v>
      </c>
      <c r="I7" s="6" t="s">
        <v>360</v>
      </c>
      <c r="J7" s="4"/>
      <c r="M7" s="4" t="s">
        <v>1359</v>
      </c>
      <c r="N7" s="4">
        <v>132</v>
      </c>
    </row>
    <row r="8" spans="1:14" ht="12.75" customHeight="1" x14ac:dyDescent="0.35">
      <c r="A8" s="55" t="s">
        <v>368</v>
      </c>
      <c r="B8" s="56">
        <v>45146</v>
      </c>
      <c r="C8" s="57" t="s">
        <v>663</v>
      </c>
      <c r="D8" s="58"/>
      <c r="E8" s="58"/>
      <c r="F8" s="59" t="s">
        <v>632</v>
      </c>
      <c r="G8" s="59" t="s">
        <v>400</v>
      </c>
      <c r="H8" s="59" t="s">
        <v>402</v>
      </c>
      <c r="I8" s="59" t="s">
        <v>361</v>
      </c>
      <c r="J8" s="4"/>
      <c r="M8" s="4" t="s">
        <v>1358</v>
      </c>
    </row>
    <row r="9" spans="1:14" ht="12.75" customHeight="1" x14ac:dyDescent="0.35">
      <c r="A9" s="7" t="s">
        <v>369</v>
      </c>
      <c r="B9" s="5">
        <v>45146</v>
      </c>
      <c r="C9" s="57" t="s">
        <v>663</v>
      </c>
      <c r="D9" s="30"/>
      <c r="E9" s="30"/>
      <c r="F9" s="6" t="s">
        <v>632</v>
      </c>
      <c r="G9" s="6" t="s">
        <v>400</v>
      </c>
      <c r="H9" s="6" t="s">
        <v>402</v>
      </c>
      <c r="I9" s="6" t="s">
        <v>361</v>
      </c>
      <c r="J9" s="4"/>
      <c r="M9" s="4" t="s">
        <v>1359</v>
      </c>
      <c r="N9" s="4">
        <v>73</v>
      </c>
    </row>
    <row r="10" spans="1:14" ht="12.75" customHeight="1" x14ac:dyDescent="0.35">
      <c r="A10" s="7" t="s">
        <v>370</v>
      </c>
      <c r="B10" s="5">
        <v>45153</v>
      </c>
      <c r="C10" s="6" t="s">
        <v>662</v>
      </c>
      <c r="D10" s="30"/>
      <c r="E10" s="30"/>
      <c r="F10" s="6" t="s">
        <v>633</v>
      </c>
      <c r="G10" s="6" t="s">
        <v>11</v>
      </c>
      <c r="H10" s="6"/>
      <c r="I10" s="6"/>
      <c r="J10" s="4" t="s">
        <v>407</v>
      </c>
      <c r="M10" s="4" t="s">
        <v>1358</v>
      </c>
    </row>
    <row r="11" spans="1:14" ht="12.75" customHeight="1" x14ac:dyDescent="0.35">
      <c r="A11" s="7" t="s">
        <v>371</v>
      </c>
      <c r="B11" s="5">
        <v>45153</v>
      </c>
      <c r="C11" s="6" t="s">
        <v>662</v>
      </c>
      <c r="D11" s="30"/>
      <c r="E11" s="30"/>
      <c r="F11" s="6" t="s">
        <v>633</v>
      </c>
      <c r="G11" s="6" t="s">
        <v>11</v>
      </c>
      <c r="H11" s="6"/>
      <c r="I11" s="6"/>
      <c r="J11" s="4" t="s">
        <v>407</v>
      </c>
      <c r="M11" s="4" t="s">
        <v>1359</v>
      </c>
      <c r="N11" s="4">
        <v>50</v>
      </c>
    </row>
    <row r="12" spans="1:14" ht="12.75" customHeight="1" x14ac:dyDescent="0.35">
      <c r="A12" s="7" t="s">
        <v>372</v>
      </c>
      <c r="B12" s="5">
        <v>45153</v>
      </c>
      <c r="C12" s="6" t="s">
        <v>662</v>
      </c>
      <c r="D12" s="6"/>
      <c r="E12" s="6"/>
      <c r="F12" s="6" t="s">
        <v>633</v>
      </c>
      <c r="G12" s="6" t="s">
        <v>364</v>
      </c>
      <c r="H12" s="6"/>
      <c r="I12" s="6"/>
      <c r="J12" s="4"/>
      <c r="M12" s="4" t="s">
        <v>1358</v>
      </c>
    </row>
    <row r="13" spans="1:14" ht="12.75" customHeight="1" x14ac:dyDescent="0.35">
      <c r="A13" s="7" t="s">
        <v>373</v>
      </c>
      <c r="B13" s="5">
        <v>45153</v>
      </c>
      <c r="C13" s="6" t="s">
        <v>662</v>
      </c>
      <c r="D13" s="6"/>
      <c r="E13" s="6"/>
      <c r="F13" s="6" t="s">
        <v>633</v>
      </c>
      <c r="G13" s="6" t="s">
        <v>364</v>
      </c>
      <c r="H13" s="6"/>
      <c r="I13" s="6"/>
      <c r="J13" s="4"/>
      <c r="M13" s="4" t="s">
        <v>1359</v>
      </c>
      <c r="N13" s="4">
        <f>67*4</f>
        <v>268</v>
      </c>
    </row>
    <row r="14" spans="1:14" ht="12.75" customHeight="1" x14ac:dyDescent="0.35">
      <c r="A14" s="7" t="s">
        <v>374</v>
      </c>
      <c r="B14" s="5">
        <v>45153</v>
      </c>
      <c r="C14" s="6" t="s">
        <v>662</v>
      </c>
      <c r="D14" s="6"/>
      <c r="E14" s="6"/>
      <c r="F14" s="6" t="s">
        <v>633</v>
      </c>
      <c r="G14" s="6" t="s">
        <v>400</v>
      </c>
      <c r="H14" s="6" t="s">
        <v>401</v>
      </c>
      <c r="I14" s="6" t="s">
        <v>360</v>
      </c>
      <c r="J14" s="4"/>
      <c r="M14" s="4" t="s">
        <v>1358</v>
      </c>
    </row>
    <row r="15" spans="1:14" ht="12.75" customHeight="1" x14ac:dyDescent="0.35">
      <c r="A15" s="7" t="s">
        <v>375</v>
      </c>
      <c r="B15" s="5">
        <v>45153</v>
      </c>
      <c r="C15" s="6" t="s">
        <v>662</v>
      </c>
      <c r="D15" s="6"/>
      <c r="E15" s="6"/>
      <c r="F15" s="6" t="s">
        <v>633</v>
      </c>
      <c r="G15" s="6" t="s">
        <v>400</v>
      </c>
      <c r="H15" s="6" t="s">
        <v>401</v>
      </c>
      <c r="I15" s="6" t="s">
        <v>360</v>
      </c>
      <c r="J15" s="4"/>
      <c r="M15" s="4" t="s">
        <v>1359</v>
      </c>
      <c r="N15" s="4">
        <v>45</v>
      </c>
    </row>
    <row r="16" spans="1:14" ht="12.75" customHeight="1" x14ac:dyDescent="0.35">
      <c r="A16" s="7" t="s">
        <v>376</v>
      </c>
      <c r="B16" s="5">
        <v>45153</v>
      </c>
      <c r="C16" s="6" t="s">
        <v>662</v>
      </c>
      <c r="D16" s="6"/>
      <c r="E16" s="6"/>
      <c r="F16" s="6" t="s">
        <v>633</v>
      </c>
      <c r="G16" s="6" t="s">
        <v>400</v>
      </c>
      <c r="H16" s="6" t="s">
        <v>402</v>
      </c>
      <c r="I16" s="6" t="s">
        <v>209</v>
      </c>
      <c r="J16" s="4"/>
      <c r="M16" s="4" t="s">
        <v>1358</v>
      </c>
    </row>
    <row r="17" spans="1:14" ht="12.75" customHeight="1" x14ac:dyDescent="0.35">
      <c r="A17" s="7" t="s">
        <v>377</v>
      </c>
      <c r="B17" s="5">
        <v>45153</v>
      </c>
      <c r="C17" s="6" t="s">
        <v>662</v>
      </c>
      <c r="D17" s="6"/>
      <c r="E17" s="6"/>
      <c r="F17" s="6" t="s">
        <v>633</v>
      </c>
      <c r="G17" s="6" t="s">
        <v>400</v>
      </c>
      <c r="H17" s="6" t="s">
        <v>402</v>
      </c>
      <c r="I17" s="6" t="s">
        <v>209</v>
      </c>
      <c r="J17" s="4"/>
      <c r="M17" s="4" t="s">
        <v>1359</v>
      </c>
      <c r="N17" s="4">
        <v>87</v>
      </c>
    </row>
    <row r="18" spans="1:14" ht="12.75" customHeight="1" x14ac:dyDescent="0.35">
      <c r="A18" s="7" t="s">
        <v>378</v>
      </c>
      <c r="B18" s="5">
        <v>45157</v>
      </c>
      <c r="C18" s="6" t="s">
        <v>661</v>
      </c>
      <c r="D18" s="6"/>
      <c r="E18" s="6"/>
      <c r="F18" s="6" t="s">
        <v>634</v>
      </c>
      <c r="G18" s="6" t="s">
        <v>364</v>
      </c>
      <c r="H18" s="6" t="s">
        <v>203</v>
      </c>
      <c r="I18" s="6" t="s">
        <v>209</v>
      </c>
      <c r="J18" s="4"/>
      <c r="M18" s="4" t="s">
        <v>1358</v>
      </c>
    </row>
    <row r="19" spans="1:14" ht="12.75" customHeight="1" x14ac:dyDescent="0.35">
      <c r="A19" s="7" t="s">
        <v>379</v>
      </c>
      <c r="B19" s="5">
        <v>45157</v>
      </c>
      <c r="C19" s="6" t="s">
        <v>661</v>
      </c>
      <c r="D19" s="6"/>
      <c r="E19" s="6"/>
      <c r="F19" s="6" t="s">
        <v>634</v>
      </c>
      <c r="G19" s="6" t="s">
        <v>364</v>
      </c>
      <c r="H19" s="6" t="s">
        <v>203</v>
      </c>
      <c r="I19" s="6" t="s">
        <v>209</v>
      </c>
      <c r="J19" s="4"/>
      <c r="M19" s="4" t="s">
        <v>1359</v>
      </c>
      <c r="N19" s="4">
        <v>204</v>
      </c>
    </row>
    <row r="20" spans="1:14" ht="12.75" customHeight="1" x14ac:dyDescent="0.35">
      <c r="A20" s="7" t="s">
        <v>380</v>
      </c>
      <c r="B20" s="5">
        <v>45157</v>
      </c>
      <c r="C20" s="6" t="s">
        <v>661</v>
      </c>
      <c r="D20" s="6"/>
      <c r="E20" s="6"/>
      <c r="F20" s="6" t="s">
        <v>634</v>
      </c>
      <c r="G20" s="6" t="s">
        <v>400</v>
      </c>
      <c r="H20" s="6" t="s">
        <v>401</v>
      </c>
      <c r="I20" s="6" t="s">
        <v>360</v>
      </c>
      <c r="J20" s="4"/>
      <c r="M20" s="4" t="s">
        <v>1358</v>
      </c>
    </row>
    <row r="21" spans="1:14" ht="12.75" customHeight="1" x14ac:dyDescent="0.35">
      <c r="A21" s="7" t="s">
        <v>381</v>
      </c>
      <c r="B21" s="5">
        <v>45157</v>
      </c>
      <c r="C21" s="6" t="s">
        <v>661</v>
      </c>
      <c r="D21" s="6"/>
      <c r="E21" s="6"/>
      <c r="F21" s="6" t="s">
        <v>634</v>
      </c>
      <c r="G21" s="6" t="s">
        <v>400</v>
      </c>
      <c r="H21" s="6" t="s">
        <v>401</v>
      </c>
      <c r="I21" s="6" t="s">
        <v>360</v>
      </c>
      <c r="J21" s="4"/>
      <c r="M21" s="4" t="s">
        <v>1359</v>
      </c>
      <c r="N21" s="4">
        <v>16</v>
      </c>
    </row>
    <row r="22" spans="1:14" ht="12.75" customHeight="1" x14ac:dyDescent="0.35">
      <c r="A22" s="7" t="s">
        <v>382</v>
      </c>
      <c r="B22" s="5">
        <v>45157</v>
      </c>
      <c r="C22" s="6" t="s">
        <v>661</v>
      </c>
      <c r="D22" s="6"/>
      <c r="E22" s="6"/>
      <c r="F22" s="6" t="s">
        <v>634</v>
      </c>
      <c r="G22" s="6" t="s">
        <v>400</v>
      </c>
      <c r="H22" s="6" t="s">
        <v>402</v>
      </c>
      <c r="I22" s="6" t="s">
        <v>209</v>
      </c>
      <c r="J22" s="4"/>
      <c r="M22" s="4" t="s">
        <v>1358</v>
      </c>
    </row>
    <row r="23" spans="1:14" ht="12.75" customHeight="1" x14ac:dyDescent="0.35">
      <c r="A23" s="7" t="s">
        <v>383</v>
      </c>
      <c r="B23" s="5">
        <v>45157</v>
      </c>
      <c r="C23" s="6" t="s">
        <v>661</v>
      </c>
      <c r="D23" s="6"/>
      <c r="E23" s="6"/>
      <c r="F23" s="6" t="s">
        <v>634</v>
      </c>
      <c r="G23" s="6" t="s">
        <v>400</v>
      </c>
      <c r="H23" s="6" t="s">
        <v>402</v>
      </c>
      <c r="I23" s="6" t="s">
        <v>209</v>
      </c>
      <c r="J23" s="4"/>
      <c r="M23" s="4" t="s">
        <v>1359</v>
      </c>
      <c r="N23" s="4">
        <v>34</v>
      </c>
    </row>
    <row r="24" spans="1:14" ht="12.75" customHeight="1" x14ac:dyDescent="0.35">
      <c r="A24" s="7" t="s">
        <v>384</v>
      </c>
      <c r="B24" s="5">
        <v>45162</v>
      </c>
      <c r="C24" s="6" t="s">
        <v>661</v>
      </c>
      <c r="D24" s="6"/>
      <c r="E24" s="6"/>
      <c r="F24" s="6" t="s">
        <v>635</v>
      </c>
      <c r="G24" s="6" t="s">
        <v>364</v>
      </c>
      <c r="H24" s="6" t="s">
        <v>203</v>
      </c>
      <c r="I24" s="6"/>
      <c r="J24" s="4" t="s">
        <v>636</v>
      </c>
      <c r="M24" s="4" t="s">
        <v>1358</v>
      </c>
    </row>
    <row r="25" spans="1:14" ht="12.75" customHeight="1" x14ac:dyDescent="0.35">
      <c r="A25" s="7" t="s">
        <v>385</v>
      </c>
      <c r="B25" s="5">
        <v>45162</v>
      </c>
      <c r="C25" s="6" t="s">
        <v>660</v>
      </c>
      <c r="D25" s="6"/>
      <c r="E25" s="6"/>
      <c r="F25" s="6" t="s">
        <v>635</v>
      </c>
      <c r="G25" s="6" t="s">
        <v>364</v>
      </c>
      <c r="H25" s="6" t="s">
        <v>203</v>
      </c>
      <c r="I25" s="6"/>
      <c r="J25" s="4"/>
      <c r="M25" s="4" t="s">
        <v>1359</v>
      </c>
      <c r="N25" s="4">
        <v>130</v>
      </c>
    </row>
    <row r="26" spans="1:14" ht="12.75" customHeight="1" x14ac:dyDescent="0.35">
      <c r="A26" s="7" t="s">
        <v>386</v>
      </c>
      <c r="B26" s="5">
        <v>45162</v>
      </c>
      <c r="C26" s="6" t="s">
        <v>660</v>
      </c>
      <c r="D26" s="6"/>
      <c r="E26" s="6"/>
      <c r="F26" s="6" t="s">
        <v>635</v>
      </c>
      <c r="G26" s="6" t="s">
        <v>400</v>
      </c>
      <c r="H26" s="6" t="s">
        <v>401</v>
      </c>
      <c r="I26" s="6" t="s">
        <v>360</v>
      </c>
      <c r="J26" s="4"/>
      <c r="M26" s="4" t="s">
        <v>1358</v>
      </c>
    </row>
    <row r="27" spans="1:14" ht="12.75" customHeight="1" x14ac:dyDescent="0.35">
      <c r="A27" s="7" t="s">
        <v>387</v>
      </c>
      <c r="B27" s="5">
        <v>45162</v>
      </c>
      <c r="C27" s="6" t="s">
        <v>660</v>
      </c>
      <c r="D27" s="6"/>
      <c r="E27" s="6"/>
      <c r="F27" s="6" t="s">
        <v>635</v>
      </c>
      <c r="G27" s="6" t="s">
        <v>400</v>
      </c>
      <c r="H27" s="6" t="s">
        <v>401</v>
      </c>
      <c r="I27" s="6" t="s">
        <v>360</v>
      </c>
      <c r="J27" s="4"/>
      <c r="M27" s="4" t="s">
        <v>1359</v>
      </c>
      <c r="N27" s="4">
        <v>100</v>
      </c>
    </row>
    <row r="28" spans="1:14" ht="12.75" customHeight="1" x14ac:dyDescent="0.35">
      <c r="A28" s="7" t="s">
        <v>388</v>
      </c>
      <c r="B28" s="5">
        <v>45162</v>
      </c>
      <c r="C28" s="6" t="s">
        <v>660</v>
      </c>
      <c r="D28" s="6"/>
      <c r="E28" s="6"/>
      <c r="F28" s="6" t="s">
        <v>635</v>
      </c>
      <c r="G28" s="6" t="s">
        <v>400</v>
      </c>
      <c r="H28" s="6" t="s">
        <v>402</v>
      </c>
      <c r="I28" s="6" t="s">
        <v>209</v>
      </c>
      <c r="J28" s="4"/>
      <c r="M28" s="4" t="s">
        <v>1358</v>
      </c>
    </row>
    <row r="29" spans="1:14" ht="12.75" customHeight="1" x14ac:dyDescent="0.35">
      <c r="A29" s="7" t="s">
        <v>389</v>
      </c>
      <c r="B29" s="5">
        <v>45162</v>
      </c>
      <c r="C29" s="6" t="s">
        <v>660</v>
      </c>
      <c r="D29" s="6"/>
      <c r="E29" s="6"/>
      <c r="F29" s="6" t="s">
        <v>635</v>
      </c>
      <c r="G29" s="6" t="s">
        <v>400</v>
      </c>
      <c r="H29" s="6" t="s">
        <v>402</v>
      </c>
      <c r="I29" s="6" t="s">
        <v>209</v>
      </c>
      <c r="J29" s="4"/>
      <c r="M29" s="4" t="s">
        <v>1359</v>
      </c>
      <c r="N29" s="4">
        <v>158</v>
      </c>
    </row>
    <row r="30" spans="1:14" ht="12.75" customHeight="1" x14ac:dyDescent="0.35">
      <c r="A30" s="7" t="s">
        <v>390</v>
      </c>
      <c r="B30" s="5">
        <v>45166</v>
      </c>
      <c r="C30" s="6" t="s">
        <v>659</v>
      </c>
      <c r="D30" s="6"/>
      <c r="E30" s="6"/>
      <c r="F30" s="6" t="s">
        <v>644</v>
      </c>
      <c r="G30" s="6" t="s">
        <v>364</v>
      </c>
      <c r="H30" s="6" t="s">
        <v>203</v>
      </c>
      <c r="I30" s="8">
        <v>5</v>
      </c>
      <c r="J30" s="6" t="s">
        <v>631</v>
      </c>
      <c r="M30" s="4" t="s">
        <v>1358</v>
      </c>
    </row>
    <row r="31" spans="1:14" ht="12.75" customHeight="1" x14ac:dyDescent="0.35">
      <c r="A31" s="7" t="s">
        <v>391</v>
      </c>
      <c r="B31" s="5">
        <v>45166</v>
      </c>
      <c r="C31" s="6" t="s">
        <v>659</v>
      </c>
      <c r="D31" s="6"/>
      <c r="E31" s="6"/>
      <c r="F31" s="6" t="s">
        <v>644</v>
      </c>
      <c r="G31" s="6" t="s">
        <v>364</v>
      </c>
      <c r="H31" s="6" t="s">
        <v>203</v>
      </c>
      <c r="I31" s="6" t="s">
        <v>209</v>
      </c>
      <c r="J31" s="6" t="s">
        <v>631</v>
      </c>
      <c r="M31" s="4" t="s">
        <v>1359</v>
      </c>
      <c r="N31" s="4">
        <v>404</v>
      </c>
    </row>
    <row r="32" spans="1:14" ht="12.75" customHeight="1" x14ac:dyDescent="0.35">
      <c r="A32" s="7" t="s">
        <v>392</v>
      </c>
      <c r="B32" s="5">
        <v>45166</v>
      </c>
      <c r="C32" s="6" t="s">
        <v>659</v>
      </c>
      <c r="D32" s="6"/>
      <c r="E32" s="6"/>
      <c r="F32" s="6" t="s">
        <v>644</v>
      </c>
      <c r="G32" s="6" t="s">
        <v>400</v>
      </c>
      <c r="H32" s="6" t="s">
        <v>401</v>
      </c>
      <c r="I32" s="6"/>
      <c r="J32" s="4"/>
      <c r="M32" s="4" t="s">
        <v>1358</v>
      </c>
    </row>
    <row r="33" spans="1:14" ht="12.75" customHeight="1" x14ac:dyDescent="0.35">
      <c r="A33" s="7" t="s">
        <v>393</v>
      </c>
      <c r="B33" s="5">
        <v>45166</v>
      </c>
      <c r="C33" s="6" t="s">
        <v>659</v>
      </c>
      <c r="D33" s="6"/>
      <c r="E33" s="6"/>
      <c r="F33" s="6" t="s">
        <v>644</v>
      </c>
      <c r="G33" s="6" t="s">
        <v>400</v>
      </c>
      <c r="H33" s="6" t="s">
        <v>401</v>
      </c>
      <c r="I33" s="6"/>
      <c r="J33" s="4"/>
      <c r="M33" s="4" t="s">
        <v>1359</v>
      </c>
      <c r="N33" s="4">
        <v>54</v>
      </c>
    </row>
    <row r="34" spans="1:14" ht="12.75" customHeight="1" x14ac:dyDescent="0.35">
      <c r="A34" s="7" t="s">
        <v>394</v>
      </c>
      <c r="B34" s="5">
        <v>45166</v>
      </c>
      <c r="C34" s="6" t="s">
        <v>659</v>
      </c>
      <c r="D34" s="6"/>
      <c r="E34" s="6"/>
      <c r="F34" s="6" t="s">
        <v>644</v>
      </c>
      <c r="G34" s="6" t="s">
        <v>400</v>
      </c>
      <c r="H34" s="6" t="s">
        <v>402</v>
      </c>
      <c r="I34" s="6"/>
      <c r="J34" s="4"/>
      <c r="M34" s="4" t="s">
        <v>1358</v>
      </c>
    </row>
    <row r="35" spans="1:14" ht="12.75" customHeight="1" x14ac:dyDescent="0.35">
      <c r="A35" s="7" t="s">
        <v>395</v>
      </c>
      <c r="B35" s="5">
        <v>45166</v>
      </c>
      <c r="C35" s="6" t="s">
        <v>659</v>
      </c>
      <c r="D35" s="6"/>
      <c r="E35" s="6"/>
      <c r="F35" s="6" t="s">
        <v>644</v>
      </c>
      <c r="G35" s="6" t="s">
        <v>400</v>
      </c>
      <c r="H35" s="6" t="s">
        <v>402</v>
      </c>
      <c r="I35" s="6"/>
      <c r="J35" s="4"/>
      <c r="M35" s="4" t="s">
        <v>1359</v>
      </c>
      <c r="N35" s="4">
        <v>114</v>
      </c>
    </row>
    <row r="36" spans="1:14" ht="12.75" customHeight="1" x14ac:dyDescent="0.35">
      <c r="A36" s="7" t="s">
        <v>396</v>
      </c>
      <c r="B36" s="5">
        <v>45172</v>
      </c>
      <c r="C36" s="6" t="s">
        <v>658</v>
      </c>
      <c r="D36" s="6"/>
      <c r="E36" s="6"/>
      <c r="F36" s="6" t="s">
        <v>654</v>
      </c>
      <c r="G36" s="6" t="s">
        <v>364</v>
      </c>
      <c r="H36" s="6" t="s">
        <v>203</v>
      </c>
      <c r="I36" s="6"/>
      <c r="J36" s="4" t="s">
        <v>653</v>
      </c>
      <c r="M36" s="4" t="s">
        <v>1358</v>
      </c>
    </row>
    <row r="37" spans="1:14" ht="12.75" customHeight="1" x14ac:dyDescent="0.35">
      <c r="A37" s="7" t="s">
        <v>397</v>
      </c>
      <c r="B37" s="5">
        <v>45172</v>
      </c>
      <c r="C37" s="6" t="s">
        <v>658</v>
      </c>
      <c r="D37" s="6"/>
      <c r="E37" s="6"/>
      <c r="F37" s="6" t="s">
        <v>654</v>
      </c>
      <c r="G37" s="6" t="s">
        <v>364</v>
      </c>
      <c r="H37" s="6" t="s">
        <v>203</v>
      </c>
      <c r="I37" s="6"/>
      <c r="J37" s="4"/>
      <c r="M37" s="4" t="s">
        <v>1359</v>
      </c>
      <c r="N37" s="4">
        <v>200</v>
      </c>
    </row>
    <row r="38" spans="1:14" ht="12.75" customHeight="1" x14ac:dyDescent="0.35">
      <c r="A38" s="7" t="s">
        <v>398</v>
      </c>
      <c r="B38" s="5">
        <v>45172</v>
      </c>
      <c r="C38" s="6" t="s">
        <v>658</v>
      </c>
      <c r="D38" s="6"/>
      <c r="E38" s="6"/>
      <c r="F38" s="6" t="s">
        <v>654</v>
      </c>
      <c r="G38" s="6" t="s">
        <v>400</v>
      </c>
      <c r="H38" s="6" t="s">
        <v>401</v>
      </c>
      <c r="I38" s="6"/>
      <c r="J38" s="4"/>
      <c r="M38" s="4" t="s">
        <v>1358</v>
      </c>
    </row>
    <row r="39" spans="1:14" ht="12.75" customHeight="1" x14ac:dyDescent="0.35">
      <c r="A39" s="7" t="s">
        <v>399</v>
      </c>
      <c r="B39" s="5">
        <v>45172</v>
      </c>
      <c r="C39" s="6" t="s">
        <v>658</v>
      </c>
      <c r="D39" s="6"/>
      <c r="E39" s="6"/>
      <c r="F39" s="6" t="s">
        <v>654</v>
      </c>
      <c r="G39" s="6" t="s">
        <v>400</v>
      </c>
      <c r="H39" s="6" t="s">
        <v>401</v>
      </c>
      <c r="I39" s="6"/>
      <c r="J39" s="4"/>
      <c r="M39" s="4" t="s">
        <v>1359</v>
      </c>
      <c r="N39" s="4">
        <v>138</v>
      </c>
    </row>
    <row r="40" spans="1:14" ht="12.75" customHeight="1" x14ac:dyDescent="0.35">
      <c r="A40" s="7" t="s">
        <v>681</v>
      </c>
      <c r="B40" s="5">
        <v>45172</v>
      </c>
      <c r="C40" s="6" t="s">
        <v>658</v>
      </c>
      <c r="D40" s="6"/>
      <c r="E40" s="6"/>
      <c r="F40" s="6" t="s">
        <v>654</v>
      </c>
      <c r="G40" s="6" t="s">
        <v>400</v>
      </c>
      <c r="H40" s="6" t="s">
        <v>402</v>
      </c>
      <c r="I40" s="6"/>
      <c r="J40" s="4"/>
      <c r="M40" s="4" t="s">
        <v>1358</v>
      </c>
    </row>
    <row r="41" spans="1:14" ht="12.75" customHeight="1" x14ac:dyDescent="0.35">
      <c r="A41" s="7" t="s">
        <v>682</v>
      </c>
      <c r="B41" s="5">
        <v>45172</v>
      </c>
      <c r="C41" s="6" t="s">
        <v>658</v>
      </c>
      <c r="D41" s="6"/>
      <c r="E41" s="6"/>
      <c r="F41" s="6" t="s">
        <v>654</v>
      </c>
      <c r="G41" s="6" t="s">
        <v>400</v>
      </c>
      <c r="H41" s="6" t="s">
        <v>402</v>
      </c>
      <c r="I41" s="6"/>
      <c r="J41" s="4"/>
      <c r="M41" s="4" t="s">
        <v>1359</v>
      </c>
      <c r="N41" s="4">
        <v>158</v>
      </c>
    </row>
    <row r="42" spans="1:14" ht="12.75" customHeight="1" x14ac:dyDescent="0.35">
      <c r="A42" s="7" t="s">
        <v>683</v>
      </c>
      <c r="B42" s="5">
        <v>45177</v>
      </c>
      <c r="C42" s="6" t="s">
        <v>804</v>
      </c>
      <c r="D42" s="6"/>
      <c r="E42" s="6"/>
      <c r="F42" s="6" t="s">
        <v>667</v>
      </c>
      <c r="G42" s="6" t="s">
        <v>11</v>
      </c>
      <c r="H42" s="6"/>
      <c r="I42" s="6"/>
      <c r="J42" s="4" t="s">
        <v>694</v>
      </c>
      <c r="M42" s="4" t="s">
        <v>1358</v>
      </c>
    </row>
    <row r="43" spans="1:14" ht="12.75" customHeight="1" x14ac:dyDescent="0.35">
      <c r="A43" s="7" t="s">
        <v>684</v>
      </c>
      <c r="B43" s="5">
        <v>45177</v>
      </c>
      <c r="C43" s="6" t="s">
        <v>804</v>
      </c>
      <c r="D43" s="6"/>
      <c r="E43" s="6"/>
      <c r="F43" s="6" t="s">
        <v>667</v>
      </c>
      <c r="G43" s="6" t="s">
        <v>11</v>
      </c>
      <c r="H43" s="6"/>
      <c r="I43" s="6"/>
      <c r="M43" s="4" t="s">
        <v>1359</v>
      </c>
      <c r="N43" s="4">
        <v>102</v>
      </c>
    </row>
    <row r="44" spans="1:14" ht="12.75" customHeight="1" x14ac:dyDescent="0.35">
      <c r="A44" s="7" t="s">
        <v>685</v>
      </c>
      <c r="B44" s="5">
        <v>45177</v>
      </c>
      <c r="C44" s="6" t="s">
        <v>804</v>
      </c>
      <c r="D44" s="6"/>
      <c r="E44" s="6"/>
      <c r="F44" s="6" t="s">
        <v>667</v>
      </c>
      <c r="G44" s="6" t="s">
        <v>364</v>
      </c>
      <c r="H44" s="6" t="s">
        <v>203</v>
      </c>
      <c r="I44" s="6"/>
      <c r="J44" s="4" t="s">
        <v>695</v>
      </c>
      <c r="K44" s="4" t="s">
        <v>805</v>
      </c>
      <c r="M44" s="4" t="s">
        <v>1358</v>
      </c>
    </row>
    <row r="45" spans="1:14" ht="12.75" customHeight="1" x14ac:dyDescent="0.35">
      <c r="A45" s="7" t="s">
        <v>686</v>
      </c>
      <c r="B45" s="5">
        <v>45177</v>
      </c>
      <c r="C45" s="6" t="s">
        <v>804</v>
      </c>
      <c r="D45" s="6"/>
      <c r="E45" s="6"/>
      <c r="F45" s="6" t="s">
        <v>667</v>
      </c>
      <c r="G45" s="6" t="s">
        <v>364</v>
      </c>
      <c r="H45" s="6" t="s">
        <v>203</v>
      </c>
      <c r="I45" s="6"/>
      <c r="J45" s="4"/>
      <c r="M45" s="4" t="s">
        <v>1359</v>
      </c>
      <c r="N45" s="4">
        <v>130</v>
      </c>
    </row>
    <row r="46" spans="1:14" ht="12.75" customHeight="1" x14ac:dyDescent="0.35">
      <c r="A46" s="7" t="s">
        <v>687</v>
      </c>
      <c r="B46" s="5">
        <v>45177</v>
      </c>
      <c r="C46" s="6" t="s">
        <v>804</v>
      </c>
      <c r="D46" s="6"/>
      <c r="E46" s="6"/>
      <c r="F46" s="6" t="s">
        <v>667</v>
      </c>
      <c r="G46" s="6" t="s">
        <v>400</v>
      </c>
      <c r="H46" s="6" t="s">
        <v>401</v>
      </c>
      <c r="I46" s="6"/>
      <c r="J46" s="4"/>
      <c r="M46" s="4" t="s">
        <v>1358</v>
      </c>
    </row>
    <row r="47" spans="1:14" ht="12.75" customHeight="1" x14ac:dyDescent="0.35">
      <c r="A47" s="7" t="s">
        <v>688</v>
      </c>
      <c r="B47" s="5">
        <v>45177</v>
      </c>
      <c r="C47" s="6" t="s">
        <v>804</v>
      </c>
      <c r="D47" s="6"/>
      <c r="E47" s="6"/>
      <c r="F47" s="6" t="s">
        <v>667</v>
      </c>
      <c r="G47" s="6" t="s">
        <v>400</v>
      </c>
      <c r="H47" s="6" t="s">
        <v>401</v>
      </c>
      <c r="I47" s="6"/>
      <c r="J47" s="4"/>
      <c r="M47" s="4" t="s">
        <v>1359</v>
      </c>
      <c r="N47" s="4">
        <v>22</v>
      </c>
    </row>
    <row r="48" spans="1:14" ht="12.75" customHeight="1" x14ac:dyDescent="0.35">
      <c r="A48" s="7" t="s">
        <v>689</v>
      </c>
      <c r="B48" s="5">
        <v>45177</v>
      </c>
      <c r="C48" s="6" t="s">
        <v>804</v>
      </c>
      <c r="D48" s="6"/>
      <c r="E48" s="6"/>
      <c r="F48" s="6" t="s">
        <v>667</v>
      </c>
      <c r="G48" s="6" t="s">
        <v>400</v>
      </c>
      <c r="H48" s="6" t="s">
        <v>402</v>
      </c>
      <c r="I48" s="6"/>
      <c r="J48" s="4"/>
      <c r="M48" s="4" t="s">
        <v>1358</v>
      </c>
    </row>
    <row r="49" spans="1:14" ht="12.75" customHeight="1" x14ac:dyDescent="0.35">
      <c r="A49" s="7" t="s">
        <v>690</v>
      </c>
      <c r="B49" s="5">
        <v>45177</v>
      </c>
      <c r="C49" s="6" t="s">
        <v>804</v>
      </c>
      <c r="D49" s="6"/>
      <c r="E49" s="6"/>
      <c r="F49" s="6" t="s">
        <v>667</v>
      </c>
      <c r="G49" s="6" t="s">
        <v>400</v>
      </c>
      <c r="H49" s="6" t="s">
        <v>402</v>
      </c>
      <c r="I49" s="6"/>
      <c r="J49" s="4"/>
      <c r="M49" s="4" t="s">
        <v>1359</v>
      </c>
      <c r="N49" s="4">
        <v>70</v>
      </c>
    </row>
    <row r="50" spans="1:14" ht="12.75" customHeight="1" x14ac:dyDescent="0.35">
      <c r="A50" s="7" t="s">
        <v>691</v>
      </c>
      <c r="B50" s="5"/>
      <c r="C50" s="6"/>
      <c r="D50" s="6"/>
      <c r="E50" s="6"/>
      <c r="F50" s="6" t="s">
        <v>668</v>
      </c>
      <c r="G50" s="6" t="s">
        <v>11</v>
      </c>
      <c r="H50" s="6"/>
      <c r="I50" s="6"/>
      <c r="J50" s="4"/>
      <c r="M50" s="4" t="s">
        <v>1358</v>
      </c>
    </row>
    <row r="51" spans="1:14" ht="12.75" customHeight="1" x14ac:dyDescent="0.35">
      <c r="A51" s="7" t="s">
        <v>692</v>
      </c>
      <c r="B51" s="5"/>
      <c r="C51" s="6"/>
      <c r="D51" s="6"/>
      <c r="E51" s="6"/>
      <c r="F51" s="6" t="s">
        <v>668</v>
      </c>
      <c r="G51" s="6" t="s">
        <v>11</v>
      </c>
      <c r="I51" s="6"/>
      <c r="J51" s="4"/>
      <c r="M51" s="4" t="s">
        <v>1359</v>
      </c>
      <c r="N51" s="4">
        <v>180</v>
      </c>
    </row>
    <row r="52" spans="1:14" ht="14.25" customHeight="1" x14ac:dyDescent="0.35">
      <c r="A52" s="7" t="s">
        <v>693</v>
      </c>
      <c r="B52" s="5"/>
      <c r="C52" s="6"/>
      <c r="D52" s="6"/>
      <c r="E52" s="6"/>
      <c r="F52" s="6" t="s">
        <v>668</v>
      </c>
      <c r="G52" s="6" t="s">
        <v>364</v>
      </c>
      <c r="H52" s="6"/>
      <c r="I52" s="6"/>
      <c r="J52" s="4"/>
      <c r="M52" s="4" t="s">
        <v>1358</v>
      </c>
    </row>
    <row r="53" spans="1:14" ht="14.25" customHeight="1" x14ac:dyDescent="0.35">
      <c r="A53" s="7" t="s">
        <v>958</v>
      </c>
      <c r="B53" s="5"/>
      <c r="C53" s="6"/>
      <c r="D53" s="6"/>
      <c r="E53" s="6"/>
      <c r="F53" s="6" t="s">
        <v>668</v>
      </c>
      <c r="G53" s="6" t="s">
        <v>364</v>
      </c>
      <c r="H53" s="6"/>
      <c r="I53" s="6"/>
      <c r="J53" s="4"/>
      <c r="M53" s="4" t="s">
        <v>1359</v>
      </c>
      <c r="N53" s="4">
        <v>190</v>
      </c>
    </row>
    <row r="54" spans="1:14" ht="14.25" customHeight="1" x14ac:dyDescent="0.35">
      <c r="A54" s="7" t="s">
        <v>959</v>
      </c>
      <c r="B54" s="5"/>
      <c r="C54" s="6"/>
      <c r="D54" s="6"/>
      <c r="E54" s="6"/>
      <c r="F54" s="6" t="s">
        <v>668</v>
      </c>
      <c r="G54" s="6" t="s">
        <v>400</v>
      </c>
      <c r="H54" s="6" t="s">
        <v>402</v>
      </c>
      <c r="I54" s="6"/>
      <c r="J54" s="4"/>
      <c r="M54" s="4" t="s">
        <v>1358</v>
      </c>
    </row>
    <row r="55" spans="1:14" ht="14.25" customHeight="1" x14ac:dyDescent="0.35">
      <c r="A55" s="7" t="s">
        <v>960</v>
      </c>
      <c r="B55" s="5"/>
      <c r="C55" s="6"/>
      <c r="D55" s="6"/>
      <c r="E55" s="6"/>
      <c r="F55" s="6" t="s">
        <v>668</v>
      </c>
      <c r="G55" s="6" t="s">
        <v>400</v>
      </c>
      <c r="H55" s="6" t="s">
        <v>402</v>
      </c>
      <c r="I55" s="6"/>
      <c r="J55" s="4"/>
      <c r="M55" s="4" t="s">
        <v>1359</v>
      </c>
      <c r="N55" s="4">
        <v>92</v>
      </c>
    </row>
    <row r="56" spans="1:14" ht="14.25" customHeight="1" x14ac:dyDescent="0.35">
      <c r="A56" s="7" t="s">
        <v>961</v>
      </c>
      <c r="B56" s="5"/>
      <c r="C56" s="6"/>
      <c r="D56" s="6"/>
      <c r="E56" s="6"/>
      <c r="F56" s="6" t="s">
        <v>668</v>
      </c>
      <c r="G56" s="6" t="s">
        <v>400</v>
      </c>
      <c r="H56" s="6" t="s">
        <v>401</v>
      </c>
      <c r="I56" s="6"/>
      <c r="J56" s="4"/>
      <c r="M56" s="4" t="s">
        <v>1358</v>
      </c>
    </row>
    <row r="57" spans="1:14" ht="14.25" customHeight="1" x14ac:dyDescent="0.35">
      <c r="A57" s="7" t="s">
        <v>962</v>
      </c>
      <c r="B57" s="5"/>
      <c r="C57" s="6"/>
      <c r="D57" s="6"/>
      <c r="E57" s="6"/>
      <c r="F57" s="6" t="s">
        <v>668</v>
      </c>
      <c r="G57" s="6" t="s">
        <v>400</v>
      </c>
      <c r="H57" s="6" t="s">
        <v>401</v>
      </c>
      <c r="I57" s="6"/>
      <c r="J57" s="4"/>
      <c r="M57" s="4" t="s">
        <v>1359</v>
      </c>
      <c r="N57" s="4">
        <f>59*4</f>
        <v>236</v>
      </c>
    </row>
    <row r="58" spans="1:14" ht="14.25" customHeight="1" x14ac:dyDescent="0.35">
      <c r="A58" s="7" t="s">
        <v>963</v>
      </c>
      <c r="B58" s="5"/>
      <c r="C58" s="6"/>
      <c r="D58" s="6"/>
      <c r="E58" s="6"/>
      <c r="F58" s="6" t="s">
        <v>969</v>
      </c>
      <c r="G58" s="6" t="s">
        <v>364</v>
      </c>
      <c r="H58" s="6"/>
      <c r="I58" s="6"/>
      <c r="J58" s="4"/>
      <c r="M58" s="4" t="s">
        <v>1358</v>
      </c>
    </row>
    <row r="59" spans="1:14" ht="14.25" customHeight="1" x14ac:dyDescent="0.35">
      <c r="A59" s="7" t="s">
        <v>964</v>
      </c>
      <c r="B59" s="5"/>
      <c r="C59" s="6"/>
      <c r="D59" s="6"/>
      <c r="E59" s="6"/>
      <c r="F59" s="6" t="s">
        <v>969</v>
      </c>
      <c r="G59" s="6" t="s">
        <v>364</v>
      </c>
      <c r="H59" s="6"/>
      <c r="I59" s="6"/>
      <c r="J59" s="4"/>
      <c r="M59" s="4" t="s">
        <v>1359</v>
      </c>
      <c r="N59" s="4">
        <f>72*4</f>
        <v>288</v>
      </c>
    </row>
    <row r="60" spans="1:14" ht="14.25" customHeight="1" x14ac:dyDescent="0.35">
      <c r="A60" s="7" t="s">
        <v>965</v>
      </c>
      <c r="B60" s="5"/>
      <c r="C60" s="6"/>
      <c r="D60" s="6"/>
      <c r="E60" s="6"/>
      <c r="F60" s="6" t="s">
        <v>969</v>
      </c>
      <c r="G60" s="6" t="s">
        <v>400</v>
      </c>
      <c r="H60" s="6" t="s">
        <v>401</v>
      </c>
      <c r="I60" s="6"/>
      <c r="J60" s="4"/>
      <c r="M60" s="4" t="s">
        <v>1358</v>
      </c>
    </row>
    <row r="61" spans="1:14" ht="14.25" customHeight="1" x14ac:dyDescent="0.35">
      <c r="A61" s="7" t="s">
        <v>966</v>
      </c>
      <c r="B61" s="5"/>
      <c r="C61" s="6"/>
      <c r="D61" s="6"/>
      <c r="E61" s="6"/>
      <c r="F61" s="6" t="s">
        <v>969</v>
      </c>
      <c r="G61" s="6" t="s">
        <v>400</v>
      </c>
      <c r="H61" s="6" t="s">
        <v>401</v>
      </c>
      <c r="I61" s="6"/>
      <c r="J61" s="4"/>
      <c r="M61" s="4" t="s">
        <v>1359</v>
      </c>
      <c r="N61" s="4">
        <v>30</v>
      </c>
    </row>
    <row r="62" spans="1:14" ht="14.25" customHeight="1" x14ac:dyDescent="0.35">
      <c r="A62" s="7" t="s">
        <v>967</v>
      </c>
      <c r="B62" s="5"/>
      <c r="C62" s="6"/>
      <c r="D62" s="6"/>
      <c r="E62" s="6"/>
      <c r="F62" s="6" t="s">
        <v>969</v>
      </c>
      <c r="G62" s="6" t="s">
        <v>400</v>
      </c>
      <c r="H62" s="6" t="s">
        <v>402</v>
      </c>
      <c r="I62" s="6"/>
      <c r="J62" s="4"/>
      <c r="M62" s="4" t="s">
        <v>1358</v>
      </c>
    </row>
    <row r="63" spans="1:14" ht="14.25" customHeight="1" x14ac:dyDescent="0.35">
      <c r="A63" s="7" t="s">
        <v>968</v>
      </c>
      <c r="B63" s="5"/>
      <c r="C63" s="6"/>
      <c r="D63" s="6"/>
      <c r="E63" s="6"/>
      <c r="F63" s="6" t="s">
        <v>969</v>
      </c>
      <c r="G63" s="6" t="s">
        <v>400</v>
      </c>
      <c r="H63" s="6" t="s">
        <v>402</v>
      </c>
      <c r="I63" s="6"/>
      <c r="J63" s="4"/>
      <c r="M63" s="4" t="s">
        <v>1359</v>
      </c>
      <c r="N63" s="4">
        <v>122</v>
      </c>
    </row>
    <row r="64" spans="1:14" ht="14.25" customHeight="1" x14ac:dyDescent="0.35">
      <c r="B64" s="5"/>
      <c r="C64" s="6"/>
      <c r="D64" s="6"/>
      <c r="E64" s="6"/>
      <c r="F64" s="6"/>
      <c r="G64" s="6"/>
      <c r="H64" s="6"/>
      <c r="I64" s="6"/>
      <c r="J64" s="4"/>
    </row>
    <row r="65" spans="2:10" ht="14.25" customHeight="1" x14ac:dyDescent="0.35">
      <c r="B65" s="5"/>
      <c r="C65" s="6"/>
      <c r="D65" s="6"/>
      <c r="E65" s="6"/>
      <c r="F65" s="6"/>
      <c r="G65" s="6"/>
      <c r="H65" s="6"/>
      <c r="I65" s="6"/>
      <c r="J65" s="4"/>
    </row>
    <row r="66" spans="2:10" ht="14.25" customHeight="1" x14ac:dyDescent="0.35">
      <c r="B66" s="5"/>
      <c r="C66" s="6"/>
      <c r="D66" s="6"/>
      <c r="E66" s="6"/>
      <c r="F66" s="6"/>
      <c r="G66" s="6"/>
      <c r="H66" s="6"/>
      <c r="I66" s="6"/>
      <c r="J66" s="4"/>
    </row>
    <row r="67" spans="2:10" ht="14.25" customHeight="1" x14ac:dyDescent="0.35">
      <c r="B67" s="5"/>
      <c r="C67" s="6"/>
      <c r="D67" s="6"/>
      <c r="E67" s="6"/>
      <c r="F67" s="6"/>
      <c r="G67" s="6"/>
      <c r="H67" s="6"/>
      <c r="I67" s="6"/>
      <c r="J67" s="4"/>
    </row>
    <row r="68" spans="2:10" ht="14.25" customHeight="1" x14ac:dyDescent="0.35">
      <c r="B68" s="5"/>
      <c r="C68" s="6"/>
      <c r="D68" s="6"/>
      <c r="E68" s="6"/>
      <c r="F68" s="6"/>
      <c r="G68" s="6"/>
      <c r="H68" s="6"/>
      <c r="I68" s="6"/>
      <c r="J68" s="4"/>
    </row>
    <row r="69" spans="2:10" ht="14.25" customHeight="1" x14ac:dyDescent="0.35">
      <c r="B69" s="5"/>
      <c r="C69" s="6"/>
      <c r="D69" s="6"/>
      <c r="E69" s="6"/>
      <c r="F69" s="6"/>
      <c r="G69" s="6"/>
      <c r="H69" s="6"/>
      <c r="I69" s="6"/>
      <c r="J69" s="4"/>
    </row>
    <row r="70" spans="2:10" ht="14.25" customHeight="1" x14ac:dyDescent="0.35">
      <c r="B70" s="5"/>
      <c r="C70" s="6"/>
      <c r="D70" s="6"/>
      <c r="E70" s="6"/>
      <c r="F70" s="6"/>
      <c r="G70" s="6"/>
      <c r="H70" s="6"/>
      <c r="I70" s="6"/>
      <c r="J70" s="4"/>
    </row>
    <row r="71" spans="2:10" ht="14.25" customHeight="1" x14ac:dyDescent="0.35">
      <c r="B71" s="5"/>
      <c r="C71" s="6"/>
      <c r="D71" s="6"/>
      <c r="E71" s="6"/>
      <c r="F71" s="6"/>
      <c r="G71" s="6"/>
      <c r="H71" s="6"/>
      <c r="I71" s="6"/>
      <c r="J71" s="4"/>
    </row>
    <row r="72" spans="2:10" ht="14.25" customHeight="1" x14ac:dyDescent="0.35">
      <c r="B72" s="5"/>
      <c r="C72" s="6"/>
      <c r="D72" s="6"/>
      <c r="E72" s="6"/>
      <c r="F72" s="6"/>
      <c r="G72" s="6"/>
      <c r="H72" s="6"/>
      <c r="I72" s="6"/>
      <c r="J72" s="4"/>
    </row>
    <row r="73" spans="2:10" ht="14.25" customHeight="1" x14ac:dyDescent="0.35">
      <c r="B73" s="5"/>
      <c r="C73" s="6"/>
      <c r="D73" s="6"/>
      <c r="E73" s="6"/>
      <c r="F73" s="6"/>
      <c r="G73" s="6"/>
      <c r="H73" s="6"/>
      <c r="I73" s="6"/>
      <c r="J73" s="4"/>
    </row>
    <row r="74" spans="2:10" ht="14.25" customHeight="1" x14ac:dyDescent="0.35">
      <c r="B74" s="5"/>
      <c r="C74" s="6"/>
      <c r="D74" s="6"/>
      <c r="E74" s="6"/>
      <c r="F74" s="6"/>
      <c r="G74" s="6"/>
      <c r="H74" s="6"/>
      <c r="I74" s="6"/>
      <c r="J74" s="4"/>
    </row>
    <row r="75" spans="2:10" ht="14.25" customHeight="1" x14ac:dyDescent="0.35">
      <c r="B75" s="5"/>
      <c r="C75" s="6"/>
      <c r="D75" s="6"/>
      <c r="E75" s="6"/>
      <c r="F75" s="6"/>
      <c r="G75" s="6"/>
      <c r="H75" s="6"/>
      <c r="I75" s="6"/>
      <c r="J75" s="4"/>
    </row>
    <row r="76" spans="2:10" ht="14.25" customHeight="1" x14ac:dyDescent="0.35">
      <c r="B76" s="5"/>
      <c r="C76" s="6"/>
      <c r="D76" s="6"/>
      <c r="E76" s="6"/>
      <c r="F76" s="6"/>
      <c r="G76" s="6"/>
      <c r="H76" s="6"/>
      <c r="I76" s="6"/>
      <c r="J76" s="4"/>
    </row>
    <row r="77" spans="2:10" ht="14.25" customHeight="1" x14ac:dyDescent="0.35">
      <c r="B77" s="5"/>
      <c r="C77" s="6"/>
      <c r="D77" s="6"/>
      <c r="E77" s="6"/>
      <c r="F77" s="6"/>
      <c r="G77" s="6"/>
      <c r="H77" s="6"/>
      <c r="I77" s="6"/>
      <c r="J77" s="4"/>
    </row>
    <row r="78" spans="2:10" ht="14.25" customHeight="1" x14ac:dyDescent="0.35">
      <c r="B78" s="5"/>
      <c r="C78" s="6"/>
      <c r="D78" s="6"/>
      <c r="E78" s="6"/>
      <c r="F78" s="6"/>
      <c r="G78" s="6"/>
      <c r="H78" s="6"/>
      <c r="I78" s="6"/>
      <c r="J78" s="4"/>
    </row>
    <row r="79" spans="2:10" ht="14.25" customHeight="1" x14ac:dyDescent="0.35">
      <c r="B79" s="5"/>
      <c r="C79" s="6"/>
      <c r="D79" s="6"/>
      <c r="E79" s="6"/>
      <c r="F79" s="6"/>
      <c r="G79" s="6"/>
      <c r="H79" s="6"/>
      <c r="I79" s="6"/>
      <c r="J79" s="4"/>
    </row>
    <row r="80" spans="2:10" ht="14.25" customHeight="1" x14ac:dyDescent="0.35">
      <c r="B80" s="5"/>
      <c r="C80" s="6"/>
      <c r="D80" s="6"/>
      <c r="E80" s="6"/>
      <c r="F80" s="6"/>
      <c r="G80" s="6"/>
      <c r="H80" s="6"/>
      <c r="I80" s="6"/>
      <c r="J80" s="4"/>
    </row>
    <row r="81" spans="2:10" ht="14.25" customHeight="1" x14ac:dyDescent="0.35">
      <c r="B81" s="5"/>
      <c r="C81" s="6"/>
      <c r="D81" s="6"/>
      <c r="E81" s="6"/>
      <c r="F81" s="6"/>
      <c r="G81" s="6"/>
      <c r="H81" s="6"/>
      <c r="I81" s="6"/>
      <c r="J81" s="4"/>
    </row>
    <row r="82" spans="2:10" ht="14.25" customHeight="1" x14ac:dyDescent="0.35">
      <c r="B82" s="5"/>
      <c r="C82" s="6"/>
      <c r="D82" s="6"/>
      <c r="E82" s="6"/>
      <c r="F82" s="6"/>
      <c r="G82" s="6"/>
      <c r="H82" s="6"/>
      <c r="I82" s="6"/>
      <c r="J82" s="4"/>
    </row>
    <row r="83" spans="2:10" ht="14.25" customHeight="1" x14ac:dyDescent="0.35">
      <c r="B83" s="5"/>
      <c r="C83" s="6"/>
      <c r="D83" s="6"/>
      <c r="E83" s="6"/>
      <c r="F83" s="6"/>
      <c r="G83" s="6"/>
      <c r="H83" s="6"/>
      <c r="I83" s="6"/>
      <c r="J83" s="4"/>
    </row>
    <row r="84" spans="2:10" ht="14.25" customHeight="1" x14ac:dyDescent="0.35">
      <c r="B84" s="5"/>
      <c r="C84" s="6"/>
      <c r="D84" s="6"/>
      <c r="E84" s="6"/>
      <c r="F84" s="6"/>
      <c r="G84" s="6"/>
      <c r="H84" s="6"/>
      <c r="I84" s="6"/>
      <c r="J84" s="6"/>
    </row>
    <row r="85" spans="2:10" ht="14.25" customHeight="1" x14ac:dyDescent="0.35">
      <c r="B85" s="5"/>
      <c r="C85" s="6"/>
      <c r="D85" s="6"/>
      <c r="E85" s="6"/>
      <c r="F85" s="6"/>
      <c r="G85" s="6"/>
      <c r="H85" s="6"/>
      <c r="I85" s="6"/>
      <c r="J85" s="4"/>
    </row>
    <row r="86" spans="2:10" ht="14.25" customHeight="1" x14ac:dyDescent="0.35">
      <c r="B86" s="5"/>
      <c r="C86" s="6"/>
      <c r="D86" s="6"/>
      <c r="E86" s="6"/>
      <c r="F86" s="6"/>
      <c r="G86" s="6"/>
      <c r="H86" s="6"/>
      <c r="I86" s="6"/>
      <c r="J86" s="4"/>
    </row>
    <row r="87" spans="2:10" ht="14.25" customHeight="1" x14ac:dyDescent="0.35">
      <c r="B87" s="5"/>
      <c r="C87" s="6"/>
      <c r="D87" s="6"/>
      <c r="E87" s="6"/>
      <c r="F87" s="6"/>
      <c r="G87" s="6"/>
      <c r="H87" s="6"/>
      <c r="I87" s="6"/>
      <c r="J87" s="4"/>
    </row>
    <row r="88" spans="2:10" ht="14.25" customHeight="1" x14ac:dyDescent="0.35">
      <c r="B88" s="5"/>
      <c r="C88" s="6"/>
      <c r="D88" s="6"/>
      <c r="E88" s="6"/>
      <c r="F88" s="6"/>
      <c r="G88" s="6"/>
      <c r="H88" s="6"/>
      <c r="I88" s="6"/>
      <c r="J88" s="4"/>
    </row>
    <row r="89" spans="2:10" ht="14.25" customHeight="1" x14ac:dyDescent="0.35">
      <c r="B89" s="5"/>
      <c r="C89" s="6"/>
      <c r="D89" s="6"/>
      <c r="E89" s="6"/>
      <c r="F89" s="6"/>
      <c r="G89" s="6"/>
      <c r="H89" s="6"/>
      <c r="I89" s="6"/>
      <c r="J89" s="4"/>
    </row>
    <row r="90" spans="2:10" ht="14.25" customHeight="1" x14ac:dyDescent="0.35">
      <c r="B90" s="5"/>
      <c r="C90" s="6"/>
      <c r="D90" s="6"/>
      <c r="E90" s="6"/>
      <c r="F90" s="6"/>
      <c r="G90" s="6"/>
      <c r="H90" s="6"/>
      <c r="I90" s="6"/>
      <c r="J90" s="4"/>
    </row>
    <row r="91" spans="2:10" ht="14.25" customHeight="1" x14ac:dyDescent="0.35">
      <c r="B91" s="5"/>
      <c r="C91" s="6"/>
      <c r="D91" s="6"/>
      <c r="E91" s="6"/>
      <c r="F91" s="6"/>
      <c r="G91" s="6"/>
      <c r="H91" s="6"/>
      <c r="I91" s="6"/>
      <c r="J91" s="4"/>
    </row>
    <row r="92" spans="2:10" ht="14.25" customHeight="1" x14ac:dyDescent="0.35">
      <c r="B92" s="5"/>
      <c r="C92" s="6"/>
      <c r="D92" s="6"/>
      <c r="E92" s="6"/>
      <c r="F92" s="6"/>
      <c r="G92" s="6"/>
      <c r="H92" s="6"/>
      <c r="I92" s="6"/>
      <c r="J92" s="4"/>
    </row>
    <row r="93" spans="2:10" ht="14.25" customHeight="1" x14ac:dyDescent="0.35">
      <c r="B93" s="5"/>
      <c r="C93" s="6"/>
      <c r="D93" s="6"/>
      <c r="E93" s="6"/>
      <c r="F93" s="6"/>
      <c r="G93" s="6"/>
      <c r="H93" s="6"/>
      <c r="I93" s="6"/>
      <c r="J93" s="4"/>
    </row>
    <row r="94" spans="2:10" ht="14.25" customHeight="1" x14ac:dyDescent="0.35">
      <c r="B94" s="5"/>
      <c r="C94" s="6"/>
      <c r="D94" s="6"/>
      <c r="E94" s="6"/>
      <c r="F94" s="6"/>
      <c r="G94" s="6"/>
      <c r="H94" s="6"/>
      <c r="I94" s="6"/>
      <c r="J94" s="4"/>
    </row>
    <row r="95" spans="2:10" ht="14.25" customHeight="1" x14ac:dyDescent="0.35">
      <c r="B95" s="5"/>
      <c r="C95" s="6"/>
      <c r="D95" s="6"/>
      <c r="E95" s="6"/>
      <c r="F95" s="6"/>
      <c r="G95" s="6"/>
      <c r="H95" s="6"/>
      <c r="I95" s="6"/>
      <c r="J95" s="4"/>
    </row>
    <row r="96" spans="2:10" ht="14.25" customHeight="1" x14ac:dyDescent="0.35">
      <c r="B96" s="5"/>
      <c r="C96" s="6"/>
      <c r="D96" s="6"/>
      <c r="E96" s="6"/>
      <c r="F96" s="6"/>
      <c r="G96" s="6"/>
      <c r="H96" s="6"/>
      <c r="I96" s="6"/>
      <c r="J96" s="4"/>
    </row>
    <row r="97" spans="2:10" ht="14.25" customHeight="1" x14ac:dyDescent="0.35">
      <c r="B97" s="5"/>
      <c r="C97" s="6"/>
      <c r="D97" s="6"/>
      <c r="E97" s="6"/>
      <c r="F97" s="6"/>
      <c r="G97" s="6"/>
      <c r="H97" s="6"/>
      <c r="I97" s="6"/>
      <c r="J97" s="4"/>
    </row>
    <row r="98" spans="2:10" ht="14.25" customHeight="1" x14ac:dyDescent="0.35">
      <c r="B98" s="5"/>
      <c r="C98" s="6"/>
      <c r="D98" s="6"/>
      <c r="E98" s="6"/>
      <c r="F98" s="6"/>
      <c r="G98" s="6"/>
      <c r="H98" s="6"/>
      <c r="I98" s="6"/>
      <c r="J98" s="4"/>
    </row>
    <row r="99" spans="2:10" ht="14.25" customHeight="1" x14ac:dyDescent="0.35">
      <c r="B99" s="5"/>
      <c r="C99" s="6"/>
      <c r="D99" s="6"/>
      <c r="E99" s="6"/>
      <c r="F99" s="6"/>
      <c r="G99" s="6"/>
      <c r="H99" s="6"/>
      <c r="I99" s="6"/>
      <c r="J99" s="4"/>
    </row>
    <row r="100" spans="2:10" ht="14.25" customHeight="1" x14ac:dyDescent="0.35">
      <c r="B100" s="5"/>
      <c r="C100" s="6"/>
      <c r="D100" s="6"/>
      <c r="E100" s="6"/>
      <c r="F100" s="6"/>
      <c r="G100" s="6"/>
      <c r="H100" s="6"/>
      <c r="I100" s="6"/>
      <c r="J100" s="4"/>
    </row>
    <row r="101" spans="2:10" ht="14.25" customHeight="1" x14ac:dyDescent="0.35">
      <c r="B101" s="5"/>
      <c r="C101" s="6"/>
      <c r="D101" s="6"/>
      <c r="E101" s="6"/>
      <c r="F101" s="6"/>
      <c r="G101" s="6"/>
      <c r="H101" s="6"/>
      <c r="I101" s="6"/>
      <c r="J101" s="6"/>
    </row>
    <row r="102" spans="2:10" ht="14.25" customHeight="1" x14ac:dyDescent="0.35">
      <c r="B102" s="5"/>
      <c r="C102" s="6"/>
      <c r="D102" s="6"/>
      <c r="E102" s="6"/>
      <c r="F102" s="6"/>
      <c r="G102" s="6"/>
      <c r="H102" s="6"/>
      <c r="I102" s="6"/>
      <c r="J102" s="4"/>
    </row>
    <row r="103" spans="2:10" ht="14.25" customHeight="1" x14ac:dyDescent="0.35">
      <c r="B103" s="5"/>
      <c r="C103" s="6"/>
      <c r="D103" s="6"/>
      <c r="E103" s="6"/>
      <c r="F103" s="6"/>
      <c r="G103" s="6"/>
      <c r="H103" s="6"/>
      <c r="I103" s="6"/>
      <c r="J103" s="4"/>
    </row>
    <row r="104" spans="2:10" ht="14.25" customHeight="1" x14ac:dyDescent="0.35">
      <c r="B104" s="5"/>
      <c r="C104" s="6"/>
      <c r="D104" s="6"/>
      <c r="E104" s="6"/>
      <c r="F104" s="6"/>
      <c r="G104" s="6"/>
      <c r="H104" s="6"/>
      <c r="I104" s="6"/>
      <c r="J104" s="4"/>
    </row>
    <row r="105" spans="2:10" ht="14.25" customHeight="1" x14ac:dyDescent="0.35">
      <c r="B105" s="5"/>
      <c r="C105" s="6"/>
      <c r="D105" s="6"/>
      <c r="E105" s="6"/>
      <c r="F105" s="6"/>
      <c r="G105" s="6"/>
      <c r="H105" s="6"/>
      <c r="I105" s="6"/>
      <c r="J105" s="4"/>
    </row>
    <row r="106" spans="2:10" ht="14.25" customHeight="1" x14ac:dyDescent="0.35">
      <c r="B106" s="5"/>
      <c r="C106" s="6"/>
      <c r="D106" s="6"/>
      <c r="E106" s="6"/>
      <c r="F106" s="6"/>
      <c r="G106" s="6"/>
      <c r="H106" s="6"/>
      <c r="I106" s="6"/>
      <c r="J106" s="4"/>
    </row>
    <row r="107" spans="2:10" ht="14.25" customHeight="1" x14ac:dyDescent="0.35">
      <c r="B107" s="5"/>
      <c r="C107" s="6"/>
      <c r="D107" s="6"/>
      <c r="E107" s="6"/>
      <c r="F107" s="6"/>
      <c r="G107" s="6"/>
      <c r="H107" s="6"/>
      <c r="I107" s="6"/>
      <c r="J107" s="4"/>
    </row>
    <row r="108" spans="2:10" ht="14.25" customHeight="1" x14ac:dyDescent="0.35">
      <c r="B108" s="5"/>
      <c r="C108" s="6"/>
      <c r="D108" s="6"/>
      <c r="E108" s="6"/>
      <c r="F108" s="6"/>
      <c r="G108" s="6"/>
      <c r="I108" s="6"/>
      <c r="J108" s="4"/>
    </row>
    <row r="109" spans="2:10" ht="14.25" customHeight="1" x14ac:dyDescent="0.35">
      <c r="B109" s="5"/>
      <c r="C109" s="6"/>
      <c r="D109" s="6"/>
      <c r="E109" s="6"/>
      <c r="F109" s="6"/>
      <c r="G109" s="6"/>
      <c r="I109" s="6"/>
      <c r="J109" s="4"/>
    </row>
    <row r="110" spans="2:10" ht="14.25" customHeight="1" x14ac:dyDescent="0.35">
      <c r="B110" s="5"/>
      <c r="C110" s="6"/>
      <c r="D110" s="6"/>
      <c r="E110" s="6"/>
      <c r="F110" s="6"/>
      <c r="G110" s="6"/>
      <c r="I110" s="6"/>
      <c r="J110" s="4"/>
    </row>
    <row r="111" spans="2:10" ht="14.25" customHeight="1" x14ac:dyDescent="0.35">
      <c r="B111" s="5"/>
      <c r="C111" s="6"/>
      <c r="D111" s="6"/>
      <c r="E111" s="6"/>
      <c r="F111" s="6"/>
      <c r="G111" s="6"/>
      <c r="I111" s="6"/>
      <c r="J111" s="4"/>
    </row>
    <row r="112" spans="2:10" ht="14.25" customHeight="1" x14ac:dyDescent="0.35">
      <c r="B112" s="5"/>
      <c r="C112" s="6"/>
      <c r="D112" s="6"/>
      <c r="E112" s="6"/>
      <c r="F112" s="6"/>
      <c r="G112" s="6"/>
      <c r="I112" s="6"/>
      <c r="J112" s="4"/>
    </row>
    <row r="113" spans="2:10" ht="14.25" customHeight="1" x14ac:dyDescent="0.35">
      <c r="B113" s="5"/>
      <c r="C113" s="6"/>
      <c r="D113" s="6"/>
      <c r="E113" s="6"/>
      <c r="F113" s="6"/>
      <c r="G113" s="6"/>
      <c r="I113" s="6"/>
      <c r="J113" s="4"/>
    </row>
    <row r="114" spans="2:10" ht="14.25" customHeight="1" x14ac:dyDescent="0.35">
      <c r="B114" s="5"/>
      <c r="C114" s="6"/>
      <c r="D114" s="6"/>
      <c r="E114" s="6"/>
      <c r="F114" s="6"/>
      <c r="G114" s="6"/>
      <c r="I114" s="6"/>
      <c r="J114" s="4"/>
    </row>
    <row r="115" spans="2:10" ht="14.25" customHeight="1" x14ac:dyDescent="0.35">
      <c r="B115" s="5"/>
      <c r="C115" s="6"/>
      <c r="D115" s="6"/>
      <c r="E115" s="6"/>
      <c r="F115" s="6"/>
      <c r="G115" s="6"/>
      <c r="I115" s="6"/>
      <c r="J115" s="4"/>
    </row>
    <row r="116" spans="2:10" ht="14.25" customHeight="1" x14ac:dyDescent="0.35">
      <c r="B116" s="5"/>
      <c r="C116" s="6"/>
      <c r="D116" s="6"/>
      <c r="E116" s="6"/>
      <c r="F116" s="6"/>
      <c r="G116" s="6"/>
      <c r="I116" s="6"/>
      <c r="J116" s="4"/>
    </row>
    <row r="117" spans="2:10" ht="14.25" customHeight="1" x14ac:dyDescent="0.35">
      <c r="B117" s="5"/>
      <c r="C117" s="6"/>
      <c r="D117" s="6"/>
      <c r="E117" s="6"/>
      <c r="F117" s="6"/>
      <c r="G117" s="6"/>
      <c r="I117" s="6"/>
      <c r="J117" s="4"/>
    </row>
    <row r="118" spans="2:10" ht="14.25" customHeight="1" x14ac:dyDescent="0.35">
      <c r="B118" s="5"/>
      <c r="C118" s="6"/>
      <c r="D118" s="6"/>
      <c r="E118" s="6"/>
      <c r="F118" s="6"/>
      <c r="G118" s="6"/>
      <c r="H118" s="6"/>
      <c r="I118" s="6"/>
      <c r="J118" s="4"/>
    </row>
    <row r="119" spans="2:10" ht="14.25" customHeight="1" x14ac:dyDescent="0.35">
      <c r="B119" s="5"/>
      <c r="C119" s="6"/>
      <c r="D119" s="6"/>
      <c r="E119" s="6"/>
      <c r="F119" s="6"/>
      <c r="G119" s="6"/>
      <c r="H119" s="6"/>
      <c r="I119" s="6"/>
      <c r="J119" s="4"/>
    </row>
    <row r="120" spans="2:10" ht="14.25" customHeight="1" x14ac:dyDescent="0.35">
      <c r="B120" s="5"/>
      <c r="C120" s="6"/>
      <c r="D120" s="6"/>
      <c r="E120" s="6"/>
      <c r="F120" s="6"/>
      <c r="G120" s="6"/>
      <c r="H120" s="6"/>
      <c r="I120" s="6"/>
      <c r="J120" s="4"/>
    </row>
    <row r="121" spans="2:10" ht="14.25" customHeight="1" x14ac:dyDescent="0.35">
      <c r="B121" s="5"/>
      <c r="C121" s="6"/>
      <c r="D121" s="6"/>
      <c r="E121" s="6"/>
      <c r="F121" s="6"/>
      <c r="G121" s="6"/>
      <c r="H121" s="6"/>
      <c r="I121" s="6"/>
      <c r="J121" s="4"/>
    </row>
    <row r="122" spans="2:10" ht="14.25" customHeight="1" x14ac:dyDescent="0.35">
      <c r="B122" s="5"/>
      <c r="C122" s="6"/>
      <c r="D122" s="6"/>
      <c r="E122" s="6"/>
      <c r="F122" s="6"/>
      <c r="G122" s="6"/>
      <c r="H122" s="6"/>
      <c r="I122" s="6"/>
      <c r="J122" s="4"/>
    </row>
    <row r="123" spans="2:10" ht="14.25" customHeight="1" x14ac:dyDescent="0.35">
      <c r="B123" s="5"/>
      <c r="C123" s="6"/>
      <c r="D123" s="6"/>
      <c r="E123" s="6"/>
      <c r="F123" s="6"/>
      <c r="G123" s="6"/>
      <c r="H123" s="6"/>
      <c r="I123" s="6"/>
      <c r="J123" s="4"/>
    </row>
    <row r="124" spans="2:10" ht="14.25" customHeight="1" x14ac:dyDescent="0.35">
      <c r="B124" s="5"/>
      <c r="C124" s="6"/>
      <c r="D124" s="6"/>
      <c r="E124" s="6"/>
      <c r="F124" s="6"/>
      <c r="G124" s="6"/>
      <c r="H124" s="6"/>
      <c r="I124" s="6"/>
      <c r="J124" s="4"/>
    </row>
    <row r="125" spans="2:10" ht="14.25" customHeight="1" x14ac:dyDescent="0.35">
      <c r="B125" s="5"/>
      <c r="C125" s="6"/>
      <c r="D125" s="6"/>
      <c r="E125" s="6"/>
      <c r="F125" s="6"/>
      <c r="G125" s="6"/>
      <c r="H125" s="6"/>
      <c r="I125" s="6"/>
      <c r="J125" s="4"/>
    </row>
    <row r="126" spans="2:10" ht="14.25" customHeight="1" x14ac:dyDescent="0.35">
      <c r="B126" s="5"/>
      <c r="C126" s="6"/>
      <c r="D126" s="6"/>
      <c r="E126" s="6"/>
      <c r="F126" s="6"/>
      <c r="G126" s="6"/>
      <c r="H126" s="6"/>
      <c r="I126" s="6"/>
      <c r="J126" s="4"/>
    </row>
    <row r="127" spans="2:10" ht="14.25" customHeight="1" x14ac:dyDescent="0.35">
      <c r="B127" s="5"/>
      <c r="C127" s="6"/>
      <c r="D127" s="6"/>
      <c r="E127" s="6"/>
      <c r="F127" s="6"/>
      <c r="G127" s="6"/>
      <c r="H127" s="6"/>
      <c r="I127" s="6"/>
      <c r="J127" s="4"/>
    </row>
    <row r="128" spans="2:10" ht="14.25" customHeight="1" x14ac:dyDescent="0.35">
      <c r="B128" s="5"/>
      <c r="C128" s="6"/>
      <c r="D128" s="6"/>
      <c r="E128" s="6"/>
      <c r="F128" s="6"/>
      <c r="G128" s="6"/>
      <c r="H128" s="6"/>
      <c r="I128" s="6"/>
      <c r="J128" s="4"/>
    </row>
    <row r="129" spans="2:10" ht="14.25" customHeight="1" x14ac:dyDescent="0.35">
      <c r="B129" s="5"/>
      <c r="C129" s="6"/>
      <c r="D129" s="6"/>
      <c r="E129" s="6"/>
      <c r="F129" s="6"/>
      <c r="G129" s="6"/>
      <c r="H129" s="6"/>
      <c r="I129" s="6"/>
      <c r="J129" s="4"/>
    </row>
    <row r="130" spans="2:10" ht="14.25" customHeight="1" x14ac:dyDescent="0.35">
      <c r="B130" s="5"/>
      <c r="C130" s="6"/>
      <c r="D130" s="6"/>
      <c r="E130" s="6"/>
      <c r="F130" s="6"/>
      <c r="G130" s="6"/>
      <c r="H130" s="6"/>
      <c r="I130" s="6"/>
      <c r="J130" s="4"/>
    </row>
    <row r="131" spans="2:10" ht="14.25" customHeight="1" x14ac:dyDescent="0.35">
      <c r="B131" s="5"/>
      <c r="C131" s="6"/>
      <c r="D131" s="6"/>
      <c r="E131" s="6"/>
      <c r="F131" s="6"/>
      <c r="G131" s="6"/>
      <c r="H131" s="6"/>
      <c r="I131" s="6"/>
      <c r="J131" s="4"/>
    </row>
    <row r="132" spans="2:10" ht="14.25" customHeight="1" x14ac:dyDescent="0.35">
      <c r="B132" s="5"/>
      <c r="C132" s="6"/>
      <c r="D132" s="6"/>
      <c r="E132" s="6"/>
      <c r="F132" s="6"/>
      <c r="G132" s="6"/>
      <c r="H132" s="6"/>
      <c r="I132" s="6"/>
      <c r="J132" s="4"/>
    </row>
    <row r="133" spans="2:10" ht="14.25" customHeight="1" x14ac:dyDescent="0.35">
      <c r="B133" s="5"/>
      <c r="C133" s="6"/>
      <c r="D133" s="6"/>
      <c r="E133" s="6"/>
      <c r="F133" s="6"/>
      <c r="G133" s="6"/>
      <c r="H133" s="6"/>
      <c r="I133" s="6"/>
      <c r="J133" s="4"/>
    </row>
    <row r="134" spans="2:10" ht="14.25" customHeight="1" x14ac:dyDescent="0.35">
      <c r="B134" s="5"/>
      <c r="C134" s="6"/>
      <c r="D134" s="6"/>
      <c r="E134" s="6"/>
      <c r="F134" s="6"/>
      <c r="G134" s="6"/>
      <c r="H134" s="6"/>
      <c r="I134" s="6"/>
      <c r="J134" s="4"/>
    </row>
    <row r="135" spans="2:10" ht="14.25" customHeight="1" x14ac:dyDescent="0.35">
      <c r="B135" s="5"/>
      <c r="C135" s="6"/>
      <c r="D135" s="6"/>
      <c r="E135" s="6"/>
      <c r="F135" s="6"/>
      <c r="G135" s="6"/>
      <c r="H135" s="6"/>
      <c r="I135" s="6"/>
      <c r="J135" s="4"/>
    </row>
    <row r="136" spans="2:10" ht="14.25" customHeight="1" x14ac:dyDescent="0.35">
      <c r="B136" s="5"/>
      <c r="C136" s="6"/>
      <c r="D136" s="6"/>
      <c r="E136" s="6"/>
      <c r="F136" s="6"/>
      <c r="G136" s="6"/>
      <c r="H136" s="6"/>
      <c r="I136" s="6"/>
      <c r="J136" s="4"/>
    </row>
    <row r="137" spans="2:10" ht="14.25" customHeight="1" x14ac:dyDescent="0.35">
      <c r="B137" s="5"/>
      <c r="C137" s="6"/>
      <c r="D137" s="6"/>
      <c r="E137" s="6"/>
      <c r="F137" s="6"/>
      <c r="G137" s="6"/>
      <c r="H137" s="6"/>
      <c r="I137" s="6"/>
      <c r="J137" s="4"/>
    </row>
    <row r="138" spans="2:10" ht="14.25" customHeight="1" x14ac:dyDescent="0.35">
      <c r="B138" s="5"/>
      <c r="C138" s="6"/>
      <c r="D138" s="6"/>
      <c r="E138" s="6"/>
      <c r="F138" s="6"/>
      <c r="G138" s="6"/>
      <c r="H138" s="6"/>
      <c r="I138" s="6"/>
      <c r="J138" s="4"/>
    </row>
    <row r="139" spans="2:10" ht="14.25" customHeight="1" x14ac:dyDescent="0.35">
      <c r="B139" s="5"/>
      <c r="C139" s="6"/>
      <c r="D139" s="6"/>
      <c r="E139" s="6"/>
      <c r="F139" s="6"/>
      <c r="G139" s="6"/>
      <c r="H139" s="6"/>
      <c r="I139" s="6"/>
      <c r="J139" s="4"/>
    </row>
    <row r="140" spans="2:10" ht="14.25" customHeight="1" x14ac:dyDescent="0.35">
      <c r="B140" s="5"/>
      <c r="C140" s="6"/>
      <c r="D140" s="6"/>
      <c r="E140" s="6"/>
      <c r="F140" s="6"/>
      <c r="G140" s="6"/>
      <c r="H140" s="6"/>
      <c r="I140" s="6"/>
      <c r="J140" s="4"/>
    </row>
    <row r="141" spans="2:10" ht="14.25" customHeight="1" x14ac:dyDescent="0.35">
      <c r="B141" s="5"/>
      <c r="C141" s="6"/>
      <c r="D141" s="6"/>
      <c r="E141" s="6"/>
      <c r="F141" s="6"/>
      <c r="G141" s="6"/>
      <c r="H141" s="6"/>
      <c r="I141" s="6"/>
      <c r="J141" s="4"/>
    </row>
    <row r="142" spans="2:10" ht="14.25" customHeight="1" x14ac:dyDescent="0.35">
      <c r="B142" s="5"/>
      <c r="C142" s="6"/>
      <c r="D142" s="6"/>
      <c r="E142" s="6"/>
      <c r="F142" s="6"/>
      <c r="G142" s="6"/>
      <c r="H142" s="6"/>
      <c r="I142" s="6"/>
      <c r="J142" s="4"/>
    </row>
    <row r="143" spans="2:10" ht="14.25" customHeight="1" x14ac:dyDescent="0.35">
      <c r="B143" s="5"/>
      <c r="C143" s="6"/>
      <c r="D143" s="6"/>
      <c r="E143" s="6"/>
      <c r="F143" s="6"/>
      <c r="G143" s="6"/>
      <c r="H143" s="6"/>
      <c r="I143" s="6"/>
      <c r="J143" s="4"/>
    </row>
    <row r="144" spans="2:10" ht="14.25" customHeight="1" x14ac:dyDescent="0.35">
      <c r="B144" s="5"/>
      <c r="C144" s="6"/>
      <c r="D144" s="6"/>
      <c r="E144" s="6"/>
      <c r="F144" s="6"/>
      <c r="G144" s="6"/>
      <c r="H144" s="6"/>
      <c r="I144" s="6"/>
      <c r="J144" s="4"/>
    </row>
    <row r="145" spans="2:10" ht="14.25" customHeight="1" x14ac:dyDescent="0.35">
      <c r="B145" s="5"/>
      <c r="C145" s="6"/>
      <c r="D145" s="6"/>
      <c r="E145" s="6"/>
      <c r="F145" s="6"/>
      <c r="G145" s="6"/>
      <c r="H145" s="6"/>
      <c r="I145" s="6"/>
      <c r="J145" s="4"/>
    </row>
    <row r="146" spans="2:10" ht="14.25" customHeight="1" x14ac:dyDescent="0.35">
      <c r="B146" s="5"/>
      <c r="C146" s="6"/>
      <c r="D146" s="6"/>
      <c r="E146" s="6"/>
      <c r="F146" s="6"/>
      <c r="G146" s="6"/>
      <c r="H146" s="6"/>
      <c r="I146" s="6"/>
      <c r="J146" s="4"/>
    </row>
    <row r="147" spans="2:10" ht="14.25" customHeight="1" x14ac:dyDescent="0.35">
      <c r="B147" s="5"/>
      <c r="C147" s="6"/>
      <c r="D147" s="6"/>
      <c r="E147" s="6"/>
      <c r="F147" s="6"/>
      <c r="G147" s="6"/>
      <c r="H147" s="6"/>
      <c r="I147" s="6"/>
      <c r="J147" s="4"/>
    </row>
    <row r="148" spans="2:10" ht="14.25" customHeight="1" x14ac:dyDescent="0.35">
      <c r="B148" s="5"/>
      <c r="C148" s="6"/>
      <c r="D148" s="6"/>
      <c r="E148" s="6"/>
      <c r="F148" s="6"/>
      <c r="G148" s="6"/>
      <c r="H148" s="6"/>
      <c r="I148" s="6"/>
      <c r="J148" s="4"/>
    </row>
    <row r="149" spans="2:10" ht="14.25" customHeight="1" x14ac:dyDescent="0.35">
      <c r="B149" s="5"/>
      <c r="C149" s="6"/>
      <c r="D149" s="6"/>
      <c r="E149" s="6"/>
      <c r="F149" s="6"/>
      <c r="G149" s="6"/>
      <c r="H149" s="6"/>
      <c r="I149" s="6"/>
      <c r="J149" s="4"/>
    </row>
    <row r="150" spans="2:10" ht="12.75" customHeight="1" x14ac:dyDescent="0.35">
      <c r="B150" s="5"/>
      <c r="C150" s="6"/>
      <c r="D150" s="6"/>
      <c r="E150" s="6"/>
      <c r="F150" s="6"/>
      <c r="G150" s="6"/>
      <c r="H150" s="6"/>
      <c r="I150" s="6"/>
      <c r="J150" s="4"/>
    </row>
    <row r="151" spans="2:10" ht="12.75" customHeight="1" x14ac:dyDescent="0.35">
      <c r="B151" s="5"/>
      <c r="C151" s="6"/>
      <c r="D151" s="6"/>
      <c r="E151" s="6"/>
      <c r="F151" s="6"/>
      <c r="G151" s="6"/>
      <c r="H151" s="6"/>
      <c r="I151" s="6"/>
      <c r="J151" s="4"/>
    </row>
    <row r="152" spans="2:10" ht="12.75" customHeight="1" x14ac:dyDescent="0.35">
      <c r="B152" s="5"/>
      <c r="C152" s="6"/>
      <c r="D152" s="6"/>
      <c r="E152" s="6"/>
      <c r="F152" s="6"/>
      <c r="G152" s="6"/>
      <c r="H152" s="6"/>
      <c r="I152" s="6"/>
      <c r="J152" s="4"/>
    </row>
    <row r="153" spans="2:10" ht="12.75" customHeight="1" x14ac:dyDescent="0.35">
      <c r="B153" s="5"/>
      <c r="C153" s="6"/>
      <c r="D153" s="6"/>
      <c r="E153" s="6"/>
      <c r="F153" s="6"/>
      <c r="G153" s="6"/>
      <c r="H153" s="6"/>
      <c r="I153" s="6"/>
      <c r="J153" s="4"/>
    </row>
    <row r="154" spans="2:10" ht="12.75" customHeight="1" x14ac:dyDescent="0.35">
      <c r="B154" s="5"/>
      <c r="C154" s="6"/>
      <c r="D154" s="6"/>
      <c r="E154" s="6"/>
      <c r="F154" s="6"/>
      <c r="G154" s="6"/>
      <c r="H154" s="6"/>
      <c r="I154" s="6"/>
      <c r="J154" s="4"/>
    </row>
    <row r="155" spans="2:10" ht="12.75" customHeight="1" x14ac:dyDescent="0.35">
      <c r="B155" s="5"/>
      <c r="C155" s="6"/>
      <c r="D155" s="6"/>
      <c r="E155" s="6"/>
      <c r="F155" s="6"/>
      <c r="G155" s="6"/>
      <c r="H155" s="6"/>
      <c r="I155" s="6"/>
      <c r="J155" s="4"/>
    </row>
    <row r="156" spans="2:10" ht="12.75" customHeight="1" x14ac:dyDescent="0.35">
      <c r="B156" s="5"/>
      <c r="C156" s="6"/>
      <c r="D156" s="6"/>
      <c r="E156" s="6"/>
      <c r="F156" s="6"/>
      <c r="G156" s="6"/>
      <c r="H156" s="6"/>
      <c r="I156" s="6"/>
      <c r="J156" s="4"/>
    </row>
    <row r="157" spans="2:10" ht="12.75" customHeight="1" x14ac:dyDescent="0.35">
      <c r="B157" s="5"/>
      <c r="C157" s="6"/>
      <c r="D157" s="6"/>
      <c r="E157" s="6"/>
      <c r="F157" s="6"/>
      <c r="G157" s="6"/>
      <c r="H157" s="6"/>
      <c r="I157" s="6"/>
      <c r="J157" s="4"/>
    </row>
    <row r="158" spans="2:10" ht="12.75" customHeight="1" x14ac:dyDescent="0.35">
      <c r="B158" s="5"/>
      <c r="C158" s="6"/>
      <c r="D158" s="6"/>
      <c r="E158" s="6"/>
      <c r="F158" s="6"/>
      <c r="G158" s="6"/>
      <c r="H158" s="6"/>
      <c r="I158" s="6"/>
      <c r="J158" s="4"/>
    </row>
    <row r="159" spans="2:10" ht="12.75" customHeight="1" x14ac:dyDescent="0.35">
      <c r="B159" s="5"/>
      <c r="C159" s="6"/>
      <c r="D159" s="6"/>
      <c r="E159" s="6"/>
      <c r="F159" s="6"/>
      <c r="G159" s="6"/>
      <c r="H159" s="6"/>
      <c r="I159" s="6"/>
      <c r="J159" s="4"/>
    </row>
    <row r="160" spans="2:10" ht="12.75" customHeight="1" x14ac:dyDescent="0.35">
      <c r="B160" s="5"/>
      <c r="C160" s="6"/>
      <c r="D160" s="6"/>
      <c r="E160" s="6"/>
      <c r="F160" s="6"/>
      <c r="G160" s="6"/>
      <c r="H160" s="6"/>
      <c r="I160" s="6"/>
      <c r="J160" s="4"/>
    </row>
    <row r="161" spans="2:10" ht="12.75" customHeight="1" x14ac:dyDescent="0.35">
      <c r="B161" s="5"/>
      <c r="C161" s="6"/>
      <c r="D161" s="6"/>
      <c r="E161" s="6"/>
      <c r="F161" s="6"/>
      <c r="G161" s="6"/>
      <c r="H161" s="6"/>
      <c r="I161" s="6"/>
      <c r="J161" s="4"/>
    </row>
    <row r="162" spans="2:10" ht="12.75" customHeight="1" x14ac:dyDescent="0.35">
      <c r="B162" s="5"/>
      <c r="C162" s="6"/>
      <c r="D162" s="6"/>
      <c r="E162" s="6"/>
      <c r="F162" s="6"/>
      <c r="G162" s="6"/>
      <c r="H162" s="6"/>
      <c r="I162" s="6"/>
      <c r="J162" s="4"/>
    </row>
    <row r="163" spans="2:10" ht="12.75" customHeight="1" x14ac:dyDescent="0.35">
      <c r="B163" s="5"/>
      <c r="C163" s="6"/>
      <c r="D163" s="6"/>
      <c r="E163" s="6"/>
      <c r="F163" s="6"/>
      <c r="G163" s="6"/>
      <c r="H163" s="6"/>
      <c r="I163" s="6"/>
      <c r="J163" s="4"/>
    </row>
    <row r="164" spans="2:10" ht="12.75" customHeight="1" x14ac:dyDescent="0.35">
      <c r="B164" s="5"/>
      <c r="C164" s="6"/>
      <c r="D164" s="6"/>
      <c r="E164" s="6"/>
      <c r="F164" s="6"/>
      <c r="G164" s="6"/>
      <c r="H164" s="6"/>
      <c r="I164" s="6"/>
      <c r="J164" s="4"/>
    </row>
    <row r="165" spans="2:10" ht="12.75" customHeight="1" x14ac:dyDescent="0.35">
      <c r="B165" s="5"/>
      <c r="C165" s="6"/>
      <c r="D165" s="6"/>
      <c r="E165" s="6"/>
      <c r="F165" s="6"/>
      <c r="G165" s="6"/>
      <c r="H165" s="6"/>
      <c r="I165" s="6"/>
      <c r="J165" s="4"/>
    </row>
    <row r="166" spans="2:10" ht="12.75" customHeight="1" x14ac:dyDescent="0.35">
      <c r="B166" s="5"/>
      <c r="C166" s="6"/>
      <c r="D166" s="6"/>
      <c r="E166" s="6"/>
      <c r="F166" s="6"/>
      <c r="G166" s="6"/>
      <c r="H166" s="6"/>
      <c r="I166" s="6"/>
      <c r="J166" s="4"/>
    </row>
    <row r="167" spans="2:10" ht="12.75" customHeight="1" x14ac:dyDescent="0.35">
      <c r="B167" s="5"/>
      <c r="C167" s="6"/>
      <c r="D167" s="6"/>
      <c r="E167" s="6"/>
      <c r="F167" s="6"/>
      <c r="G167" s="6"/>
      <c r="H167" s="6"/>
      <c r="I167" s="6"/>
      <c r="J167" s="4"/>
    </row>
    <row r="168" spans="2:10" ht="12.75" customHeight="1" x14ac:dyDescent="0.35">
      <c r="B168" s="5"/>
      <c r="C168" s="6"/>
      <c r="D168" s="6"/>
      <c r="E168" s="6"/>
      <c r="F168" s="6"/>
      <c r="G168" s="6"/>
      <c r="H168" s="6"/>
      <c r="I168" s="6"/>
      <c r="J168" s="4"/>
    </row>
    <row r="169" spans="2:10" ht="12.75" customHeight="1" x14ac:dyDescent="0.35">
      <c r="B169" s="5"/>
      <c r="C169" s="6"/>
      <c r="D169" s="6"/>
      <c r="E169" s="6"/>
      <c r="F169" s="6"/>
      <c r="G169" s="6"/>
      <c r="H169" s="6"/>
      <c r="I169" s="6"/>
      <c r="J169" s="4"/>
    </row>
    <row r="170" spans="2:10" ht="12.75" customHeight="1" x14ac:dyDescent="0.35">
      <c r="B170" s="5"/>
      <c r="C170" s="6"/>
      <c r="D170" s="6"/>
      <c r="E170" s="6"/>
      <c r="F170" s="6"/>
      <c r="G170" s="6"/>
      <c r="H170" s="6"/>
      <c r="I170" s="6"/>
      <c r="J170" s="4"/>
    </row>
    <row r="171" spans="2:10" ht="12.75" customHeight="1" x14ac:dyDescent="0.35">
      <c r="B171" s="5"/>
      <c r="C171" s="6"/>
      <c r="D171" s="6"/>
      <c r="E171" s="6"/>
      <c r="F171" s="6"/>
      <c r="G171" s="6"/>
      <c r="H171" s="6"/>
      <c r="I171" s="6"/>
      <c r="J171" s="4"/>
    </row>
    <row r="172" spans="2:10" ht="12.75" customHeight="1" x14ac:dyDescent="0.35">
      <c r="B172" s="5"/>
      <c r="C172" s="6"/>
      <c r="D172" s="6"/>
      <c r="E172" s="6"/>
      <c r="F172" s="6"/>
      <c r="G172" s="6"/>
      <c r="H172" s="6"/>
      <c r="I172" s="6"/>
      <c r="J172" s="4"/>
    </row>
    <row r="173" spans="2:10" ht="12.75" customHeight="1" x14ac:dyDescent="0.35">
      <c r="B173" s="5"/>
      <c r="C173" s="6"/>
      <c r="D173" s="6"/>
      <c r="E173" s="6"/>
      <c r="F173" s="6"/>
      <c r="G173" s="6"/>
      <c r="H173" s="6"/>
      <c r="I173" s="6"/>
      <c r="J173" s="4"/>
    </row>
    <row r="174" spans="2:10" ht="12.75" customHeight="1" x14ac:dyDescent="0.35">
      <c r="B174" s="5"/>
      <c r="C174" s="6"/>
      <c r="D174" s="6"/>
      <c r="E174" s="6"/>
      <c r="F174" s="6"/>
      <c r="G174" s="6"/>
      <c r="H174" s="6"/>
      <c r="I174" s="6"/>
      <c r="J174" s="4"/>
    </row>
    <row r="175" spans="2:10" ht="12.75" customHeight="1" x14ac:dyDescent="0.35">
      <c r="B175" s="5"/>
      <c r="C175" s="6"/>
      <c r="D175" s="6"/>
      <c r="E175" s="6"/>
      <c r="F175" s="6"/>
      <c r="G175" s="6"/>
      <c r="H175" s="6"/>
      <c r="I175" s="6"/>
      <c r="J175" s="4"/>
    </row>
    <row r="176" spans="2:10" ht="12.75" customHeight="1" x14ac:dyDescent="0.35">
      <c r="B176" s="5"/>
      <c r="C176" s="6"/>
      <c r="D176" s="6"/>
      <c r="E176" s="6"/>
      <c r="F176" s="6"/>
      <c r="G176" s="6"/>
      <c r="H176" s="6"/>
      <c r="I176" s="6"/>
      <c r="J176" s="4"/>
    </row>
    <row r="177" spans="2:10" ht="12.75" customHeight="1" x14ac:dyDescent="0.35">
      <c r="B177" s="5"/>
      <c r="C177" s="6"/>
      <c r="D177" s="6"/>
      <c r="E177" s="6"/>
      <c r="F177" s="6"/>
      <c r="G177" s="6"/>
      <c r="H177" s="6"/>
      <c r="I177" s="6"/>
      <c r="J177" s="4"/>
    </row>
    <row r="178" spans="2:10" ht="12.75" customHeight="1" x14ac:dyDescent="0.35">
      <c r="B178" s="5"/>
      <c r="C178" s="6"/>
      <c r="D178" s="6"/>
      <c r="E178" s="6"/>
      <c r="F178" s="6"/>
      <c r="G178" s="6"/>
      <c r="H178" s="6"/>
      <c r="I178" s="6"/>
      <c r="J178" s="4"/>
    </row>
    <row r="179" spans="2:10" ht="12.75" customHeight="1" x14ac:dyDescent="0.35">
      <c r="B179" s="5"/>
      <c r="C179" s="6"/>
      <c r="D179" s="6"/>
      <c r="E179" s="6"/>
      <c r="F179" s="6"/>
      <c r="G179" s="6"/>
      <c r="H179" s="6"/>
      <c r="I179" s="6"/>
      <c r="J179" s="4"/>
    </row>
    <row r="180" spans="2:10" ht="12.75" customHeight="1" x14ac:dyDescent="0.35">
      <c r="B180" s="5"/>
      <c r="C180" s="6"/>
      <c r="D180" s="6"/>
      <c r="E180" s="6"/>
      <c r="F180" s="6"/>
      <c r="G180" s="6"/>
      <c r="H180" s="6"/>
      <c r="I180" s="6"/>
      <c r="J180" s="4"/>
    </row>
    <row r="181" spans="2:10" ht="12.75" customHeight="1" x14ac:dyDescent="0.35">
      <c r="B181" s="5"/>
      <c r="C181" s="6"/>
      <c r="D181" s="6"/>
      <c r="E181" s="6"/>
      <c r="F181" s="6"/>
      <c r="G181" s="6"/>
      <c r="H181" s="6"/>
      <c r="I181" s="6"/>
      <c r="J181" s="4"/>
    </row>
    <row r="182" spans="2:10" ht="12.75" customHeight="1" x14ac:dyDescent="0.35">
      <c r="B182" s="5"/>
      <c r="C182" s="6"/>
      <c r="D182" s="6"/>
      <c r="E182" s="6"/>
      <c r="F182" s="6"/>
      <c r="G182" s="6"/>
      <c r="H182" s="6"/>
      <c r="I182" s="6"/>
      <c r="J182" s="4"/>
    </row>
    <row r="183" spans="2:10" ht="12.75" customHeight="1" x14ac:dyDescent="0.35">
      <c r="B183" s="5"/>
      <c r="C183" s="6"/>
      <c r="D183" s="6"/>
      <c r="E183" s="6"/>
      <c r="F183" s="6"/>
      <c r="G183" s="6"/>
      <c r="H183" s="6"/>
      <c r="I183" s="6"/>
      <c r="J183" s="4"/>
    </row>
    <row r="184" spans="2:10" ht="12.75" customHeight="1" x14ac:dyDescent="0.35">
      <c r="B184" s="5"/>
      <c r="C184" s="6"/>
      <c r="D184" s="6"/>
      <c r="E184" s="6"/>
      <c r="F184" s="6"/>
      <c r="G184" s="6"/>
      <c r="H184" s="6"/>
      <c r="I184" s="6"/>
      <c r="J184" s="4"/>
    </row>
    <row r="185" spans="2:10" ht="12.75" customHeight="1" x14ac:dyDescent="0.35">
      <c r="B185" s="5"/>
      <c r="C185" s="6"/>
      <c r="D185" s="6"/>
      <c r="E185" s="6"/>
      <c r="F185" s="6"/>
      <c r="G185" s="6"/>
      <c r="H185" s="6"/>
      <c r="I185" s="6"/>
      <c r="J185" s="4"/>
    </row>
    <row r="186" spans="2:10" ht="12.75" customHeight="1" x14ac:dyDescent="0.35">
      <c r="B186" s="5"/>
      <c r="C186" s="6"/>
      <c r="D186" s="6"/>
      <c r="E186" s="6"/>
      <c r="F186" s="6"/>
      <c r="G186" s="6"/>
      <c r="H186" s="6"/>
      <c r="I186" s="6"/>
      <c r="J186" s="4"/>
    </row>
    <row r="187" spans="2:10" ht="12.75" customHeight="1" x14ac:dyDescent="0.35">
      <c r="B187" s="5"/>
      <c r="C187" s="6"/>
      <c r="D187" s="6"/>
      <c r="E187" s="6"/>
      <c r="F187" s="6"/>
      <c r="G187" s="6"/>
      <c r="H187" s="6"/>
      <c r="I187" s="6"/>
      <c r="J187" s="4"/>
    </row>
    <row r="188" spans="2:10" ht="12.75" customHeight="1" x14ac:dyDescent="0.35">
      <c r="B188" s="5"/>
      <c r="C188" s="6"/>
      <c r="D188" s="6"/>
      <c r="E188" s="6"/>
      <c r="F188" s="6"/>
      <c r="G188" s="6"/>
      <c r="H188" s="6"/>
      <c r="I188" s="6"/>
      <c r="J188" s="4"/>
    </row>
    <row r="189" spans="2:10" ht="12.75" customHeight="1" x14ac:dyDescent="0.35">
      <c r="B189" s="5"/>
      <c r="C189" s="6"/>
      <c r="D189" s="6"/>
      <c r="E189" s="6"/>
      <c r="F189" s="6"/>
      <c r="G189" s="6"/>
      <c r="H189" s="6"/>
      <c r="I189" s="6"/>
      <c r="J189" s="4"/>
    </row>
    <row r="190" spans="2:10" ht="12.75" customHeight="1" x14ac:dyDescent="0.35">
      <c r="B190" s="5"/>
      <c r="C190" s="6"/>
      <c r="D190" s="6"/>
      <c r="E190" s="6"/>
      <c r="F190" s="6"/>
      <c r="G190" s="6"/>
      <c r="H190" s="6"/>
      <c r="I190" s="6"/>
      <c r="J190" s="4"/>
    </row>
    <row r="191" spans="2:10" ht="12.75" customHeight="1" x14ac:dyDescent="0.35">
      <c r="B191" s="5"/>
      <c r="C191" s="6"/>
      <c r="D191" s="6"/>
      <c r="E191" s="6"/>
      <c r="F191" s="6"/>
      <c r="G191" s="6"/>
      <c r="H191" s="6"/>
      <c r="I191" s="6"/>
      <c r="J191" s="4"/>
    </row>
    <row r="192" spans="2:10" ht="12.75" customHeight="1" x14ac:dyDescent="0.35">
      <c r="B192" s="5"/>
      <c r="C192" s="6"/>
      <c r="D192" s="6"/>
      <c r="E192" s="6"/>
      <c r="F192" s="6"/>
      <c r="G192" s="6"/>
      <c r="H192" s="6"/>
      <c r="I192" s="6"/>
      <c r="J192" s="4"/>
    </row>
    <row r="193" spans="2:10" ht="12.75" customHeight="1" x14ac:dyDescent="0.35">
      <c r="B193" s="5"/>
      <c r="C193" s="6"/>
      <c r="D193" s="6"/>
      <c r="E193" s="6"/>
      <c r="F193" s="6"/>
      <c r="G193" s="6"/>
      <c r="H193" s="6"/>
      <c r="I193" s="6"/>
      <c r="J193" s="4"/>
    </row>
    <row r="194" spans="2:10" ht="12.75" customHeight="1" x14ac:dyDescent="0.35">
      <c r="B194" s="5"/>
      <c r="C194" s="6"/>
      <c r="D194" s="6"/>
      <c r="E194" s="6"/>
      <c r="F194" s="6"/>
      <c r="G194" s="6"/>
      <c r="H194" s="6"/>
      <c r="I194" s="6"/>
      <c r="J194" s="4"/>
    </row>
    <row r="195" spans="2:10" ht="12.75" customHeight="1" x14ac:dyDescent="0.35">
      <c r="B195" s="5"/>
      <c r="C195" s="6"/>
      <c r="D195" s="6"/>
      <c r="E195" s="6"/>
      <c r="F195" s="6"/>
      <c r="G195" s="6"/>
      <c r="H195" s="6"/>
      <c r="I195" s="6"/>
      <c r="J195" s="4"/>
    </row>
    <row r="196" spans="2:10" ht="12.75" customHeight="1" x14ac:dyDescent="0.35">
      <c r="B196" s="5"/>
      <c r="C196" s="6"/>
      <c r="D196" s="6"/>
      <c r="E196" s="6"/>
      <c r="F196" s="6"/>
      <c r="G196" s="6"/>
      <c r="H196" s="6"/>
      <c r="I196" s="6"/>
      <c r="J196" s="4"/>
    </row>
    <row r="197" spans="2:10" ht="12.75" customHeight="1" x14ac:dyDescent="0.35">
      <c r="B197" s="5"/>
      <c r="C197" s="6"/>
      <c r="D197" s="6"/>
      <c r="E197" s="6"/>
      <c r="F197" s="6"/>
      <c r="G197" s="6"/>
      <c r="H197" s="6"/>
      <c r="I197" s="6"/>
      <c r="J197" s="4"/>
    </row>
    <row r="198" spans="2:10" ht="12.75" customHeight="1" x14ac:dyDescent="0.35">
      <c r="B198" s="5"/>
      <c r="C198" s="6"/>
      <c r="D198" s="6"/>
      <c r="E198" s="6"/>
      <c r="F198" s="6"/>
      <c r="G198" s="6"/>
      <c r="H198" s="6"/>
      <c r="I198" s="6"/>
      <c r="J198" s="4"/>
    </row>
    <row r="199" spans="2:10" ht="12.75" customHeight="1" x14ac:dyDescent="0.35">
      <c r="B199" s="5"/>
      <c r="C199" s="6"/>
      <c r="D199" s="6"/>
      <c r="E199" s="6"/>
      <c r="F199" s="6"/>
      <c r="G199" s="6"/>
      <c r="H199" s="6"/>
      <c r="I199" s="6"/>
      <c r="J199" s="4"/>
    </row>
    <row r="200" spans="2:10" ht="12.75" customHeight="1" x14ac:dyDescent="0.35">
      <c r="B200" s="5"/>
      <c r="C200" s="6"/>
      <c r="D200" s="6"/>
      <c r="E200" s="6"/>
      <c r="F200" s="6"/>
      <c r="G200" s="6"/>
      <c r="H200" s="6"/>
      <c r="I200" s="6"/>
      <c r="J200" s="4"/>
    </row>
    <row r="201" spans="2:10" ht="12.75" customHeight="1" x14ac:dyDescent="0.35">
      <c r="B201" s="5"/>
      <c r="C201" s="6"/>
      <c r="D201" s="6"/>
      <c r="E201" s="6"/>
      <c r="F201" s="6"/>
      <c r="G201" s="6"/>
      <c r="H201" s="6"/>
      <c r="I201" s="6"/>
      <c r="J201" s="4"/>
    </row>
    <row r="202" spans="2:10" ht="12.75" customHeight="1" x14ac:dyDescent="0.35">
      <c r="B202" s="5"/>
      <c r="C202" s="6"/>
      <c r="D202" s="6"/>
      <c r="E202" s="6"/>
      <c r="F202" s="6"/>
      <c r="G202" s="6"/>
      <c r="H202" s="6"/>
      <c r="I202" s="6"/>
      <c r="J202" s="4"/>
    </row>
    <row r="203" spans="2:10" ht="12.75" customHeight="1" x14ac:dyDescent="0.35">
      <c r="B203" s="5"/>
      <c r="C203" s="6"/>
      <c r="D203" s="6"/>
      <c r="E203" s="6"/>
      <c r="F203" s="6"/>
      <c r="G203" s="6"/>
      <c r="H203" s="6"/>
      <c r="I203" s="6"/>
      <c r="J203" s="4"/>
    </row>
    <row r="204" spans="2:10" ht="12.75" customHeight="1" x14ac:dyDescent="0.35">
      <c r="B204" s="5"/>
      <c r="C204" s="6"/>
      <c r="D204" s="6"/>
      <c r="E204" s="6"/>
      <c r="F204" s="6"/>
      <c r="G204" s="6"/>
      <c r="H204" s="6"/>
      <c r="I204" s="6"/>
      <c r="J204" s="4"/>
    </row>
    <row r="205" spans="2:10" ht="12.75" customHeight="1" x14ac:dyDescent="0.35">
      <c r="B205" s="5"/>
      <c r="C205" s="6"/>
      <c r="D205" s="6"/>
      <c r="E205" s="6"/>
      <c r="F205" s="6"/>
      <c r="G205" s="6"/>
      <c r="H205" s="6"/>
      <c r="I205" s="6"/>
      <c r="J205" s="4"/>
    </row>
    <row r="206" spans="2:10" ht="12.75" customHeight="1" x14ac:dyDescent="0.35">
      <c r="B206" s="5"/>
      <c r="C206" s="6"/>
      <c r="D206" s="6"/>
      <c r="E206" s="6"/>
      <c r="F206" s="6"/>
      <c r="G206" s="6"/>
      <c r="H206" s="6"/>
      <c r="I206" s="6"/>
      <c r="J206" s="4"/>
    </row>
    <row r="207" spans="2:10" ht="12.75" customHeight="1" x14ac:dyDescent="0.35">
      <c r="B207" s="5"/>
      <c r="C207" s="6"/>
      <c r="D207" s="6"/>
      <c r="E207" s="6"/>
      <c r="F207" s="6"/>
      <c r="G207" s="6"/>
      <c r="H207" s="6"/>
      <c r="I207" s="6"/>
      <c r="J207" s="4"/>
    </row>
    <row r="208" spans="2:10" ht="12.75" customHeight="1" x14ac:dyDescent="0.35">
      <c r="B208" s="5"/>
      <c r="C208" s="6"/>
      <c r="D208" s="6"/>
      <c r="E208" s="6"/>
      <c r="F208" s="6"/>
      <c r="G208" s="6"/>
      <c r="H208" s="6"/>
      <c r="I208" s="6"/>
      <c r="J208" s="4"/>
    </row>
    <row r="209" spans="2:10" ht="12.75" customHeight="1" x14ac:dyDescent="0.35">
      <c r="B209" s="5"/>
      <c r="C209" s="6"/>
      <c r="D209" s="6"/>
      <c r="E209" s="6"/>
      <c r="F209" s="6"/>
      <c r="G209" s="6"/>
      <c r="H209" s="6"/>
      <c r="I209" s="6"/>
      <c r="J209" s="4"/>
    </row>
    <row r="210" spans="2:10" ht="12.75" customHeight="1" x14ac:dyDescent="0.35">
      <c r="B210" s="5"/>
      <c r="C210" s="6"/>
      <c r="D210" s="6"/>
      <c r="E210" s="6"/>
      <c r="F210" s="6"/>
      <c r="G210" s="6"/>
      <c r="H210" s="6"/>
      <c r="I210" s="6"/>
      <c r="J210" s="4"/>
    </row>
    <row r="211" spans="2:10" ht="12.75" customHeight="1" x14ac:dyDescent="0.35">
      <c r="B211" s="5"/>
      <c r="C211" s="6"/>
      <c r="D211" s="6"/>
      <c r="E211" s="6"/>
      <c r="F211" s="6"/>
      <c r="G211" s="6"/>
      <c r="H211" s="6"/>
      <c r="I211" s="6"/>
      <c r="J211" s="4"/>
    </row>
    <row r="212" spans="2:10" ht="12.75" customHeight="1" x14ac:dyDescent="0.35">
      <c r="B212" s="5"/>
      <c r="C212" s="6"/>
      <c r="D212" s="6"/>
      <c r="E212" s="6"/>
      <c r="F212" s="6"/>
      <c r="G212" s="6"/>
      <c r="H212" s="6"/>
      <c r="I212" s="6"/>
      <c r="J212" s="4"/>
    </row>
    <row r="213" spans="2:10" ht="12.75" customHeight="1" x14ac:dyDescent="0.35">
      <c r="B213" s="5"/>
      <c r="C213" s="6"/>
      <c r="D213" s="6"/>
      <c r="E213" s="6"/>
      <c r="F213" s="6"/>
      <c r="G213" s="6"/>
      <c r="H213" s="6"/>
      <c r="I213" s="6"/>
      <c r="J213" s="4"/>
    </row>
    <row r="214" spans="2:10" ht="12.75" customHeight="1" x14ac:dyDescent="0.35">
      <c r="B214" s="5"/>
      <c r="C214" s="6"/>
      <c r="D214" s="6"/>
      <c r="E214" s="6"/>
      <c r="F214" s="6"/>
      <c r="G214" s="6"/>
      <c r="H214" s="6"/>
      <c r="I214" s="6"/>
      <c r="J214" s="4"/>
    </row>
    <row r="215" spans="2:10" ht="12.75" customHeight="1" x14ac:dyDescent="0.35">
      <c r="B215" s="5"/>
      <c r="C215" s="6"/>
      <c r="D215" s="6"/>
      <c r="E215" s="6"/>
      <c r="F215" s="6"/>
      <c r="G215" s="6"/>
      <c r="H215" s="6"/>
      <c r="I215" s="6"/>
      <c r="J215" s="4"/>
    </row>
    <row r="216" spans="2:10" ht="12.75" customHeight="1" x14ac:dyDescent="0.35">
      <c r="B216" s="5"/>
      <c r="C216" s="6"/>
      <c r="D216" s="6"/>
      <c r="E216" s="6"/>
      <c r="F216" s="6"/>
      <c r="G216" s="6"/>
      <c r="H216" s="6"/>
      <c r="I216" s="6"/>
      <c r="J216" s="4"/>
    </row>
    <row r="217" spans="2:10" ht="12.75" customHeight="1" x14ac:dyDescent="0.35">
      <c r="B217" s="5"/>
      <c r="C217" s="6"/>
      <c r="D217" s="6"/>
      <c r="E217" s="6"/>
      <c r="F217" s="6"/>
      <c r="G217" s="6"/>
      <c r="H217" s="6"/>
      <c r="I217" s="6"/>
      <c r="J217" s="4"/>
    </row>
    <row r="218" spans="2:10" ht="12.75" customHeight="1" x14ac:dyDescent="0.35">
      <c r="B218" s="5"/>
      <c r="C218" s="6"/>
      <c r="D218" s="6"/>
      <c r="E218" s="6"/>
      <c r="F218" s="6"/>
      <c r="G218" s="6"/>
      <c r="H218" s="6"/>
      <c r="I218" s="6"/>
      <c r="J218" s="4"/>
    </row>
    <row r="219" spans="2:10" ht="12.75" customHeight="1" x14ac:dyDescent="0.35">
      <c r="B219" s="5"/>
      <c r="C219" s="6"/>
      <c r="D219" s="6"/>
      <c r="E219" s="6"/>
      <c r="F219" s="6"/>
      <c r="G219" s="6"/>
      <c r="H219" s="6"/>
      <c r="I219" s="6"/>
      <c r="J219" s="4"/>
    </row>
    <row r="220" spans="2:10" ht="12.75" customHeight="1" x14ac:dyDescent="0.35">
      <c r="B220" s="5"/>
      <c r="C220" s="6"/>
      <c r="D220" s="6"/>
      <c r="E220" s="6"/>
      <c r="F220" s="6"/>
      <c r="G220" s="6"/>
      <c r="H220" s="6"/>
      <c r="I220" s="6"/>
      <c r="J220" s="4"/>
    </row>
    <row r="221" spans="2:10" ht="12.75" customHeight="1" x14ac:dyDescent="0.35">
      <c r="B221" s="5"/>
      <c r="C221" s="6"/>
      <c r="D221" s="6"/>
      <c r="E221" s="6"/>
      <c r="F221" s="6"/>
      <c r="G221" s="6"/>
      <c r="H221" s="6"/>
      <c r="I221" s="6"/>
      <c r="J221" s="4"/>
    </row>
    <row r="222" spans="2:10" ht="12.75" customHeight="1" x14ac:dyDescent="0.35">
      <c r="B222" s="5"/>
      <c r="C222" s="6"/>
      <c r="D222" s="6"/>
      <c r="E222" s="6"/>
      <c r="F222" s="6"/>
      <c r="G222" s="6"/>
      <c r="H222" s="6"/>
      <c r="I222" s="6"/>
      <c r="J222" s="4"/>
    </row>
    <row r="223" spans="2:10" ht="12.75" customHeight="1" x14ac:dyDescent="0.35">
      <c r="B223" s="5"/>
      <c r="C223" s="6"/>
      <c r="D223" s="6"/>
      <c r="E223" s="6"/>
      <c r="F223" s="6"/>
      <c r="G223" s="6"/>
      <c r="H223" s="6"/>
      <c r="I223" s="6"/>
      <c r="J223" s="4"/>
    </row>
    <row r="224" spans="2:10" ht="12.75" customHeight="1" x14ac:dyDescent="0.35">
      <c r="B224" s="5"/>
      <c r="C224" s="6"/>
      <c r="D224" s="6"/>
      <c r="E224" s="6"/>
      <c r="F224" s="6"/>
      <c r="G224" s="6"/>
      <c r="H224" s="6"/>
      <c r="I224" s="6"/>
      <c r="J224" s="4"/>
    </row>
    <row r="225" spans="2:10" ht="12.75" customHeight="1" x14ac:dyDescent="0.35">
      <c r="B225" s="5"/>
      <c r="C225" s="6"/>
      <c r="D225" s="6"/>
      <c r="E225" s="6"/>
      <c r="F225" s="6"/>
      <c r="G225" s="6"/>
      <c r="H225" s="6"/>
      <c r="I225" s="6"/>
      <c r="J225" s="4"/>
    </row>
    <row r="226" spans="2:10" ht="12.75" customHeight="1" x14ac:dyDescent="0.35">
      <c r="B226" s="5"/>
      <c r="C226" s="6"/>
      <c r="D226" s="6"/>
      <c r="E226" s="6"/>
      <c r="F226" s="6"/>
      <c r="G226" s="6"/>
      <c r="H226" s="6"/>
      <c r="I226" s="6"/>
      <c r="J226" s="4"/>
    </row>
    <row r="227" spans="2:10" ht="12.75" customHeight="1" x14ac:dyDescent="0.35">
      <c r="B227" s="5"/>
      <c r="C227" s="6"/>
      <c r="D227" s="6"/>
      <c r="E227" s="6"/>
      <c r="F227" s="6"/>
      <c r="G227" s="6"/>
      <c r="H227" s="6"/>
      <c r="I227" s="6"/>
      <c r="J227" s="4"/>
    </row>
    <row r="228" spans="2:10" ht="12.75" customHeight="1" x14ac:dyDescent="0.35">
      <c r="B228" s="5"/>
      <c r="C228" s="6"/>
      <c r="D228" s="6"/>
      <c r="E228" s="6"/>
      <c r="F228" s="6"/>
      <c r="G228" s="6"/>
      <c r="H228" s="6"/>
      <c r="I228" s="6"/>
      <c r="J228" s="4"/>
    </row>
    <row r="229" spans="2:10" ht="12.75" customHeight="1" x14ac:dyDescent="0.35">
      <c r="B229" s="5"/>
      <c r="C229" s="6"/>
      <c r="D229" s="6"/>
      <c r="E229" s="6"/>
      <c r="F229" s="6"/>
      <c r="G229" s="6"/>
      <c r="H229" s="6"/>
      <c r="I229" s="6"/>
      <c r="J229" s="4"/>
    </row>
    <row r="230" spans="2:10" ht="12.75" customHeight="1" x14ac:dyDescent="0.35">
      <c r="B230" s="5"/>
      <c r="C230" s="6"/>
      <c r="D230" s="6"/>
      <c r="E230" s="6"/>
      <c r="F230" s="6"/>
      <c r="G230" s="6"/>
      <c r="H230" s="6"/>
      <c r="I230" s="6"/>
      <c r="J230" s="4"/>
    </row>
    <row r="231" spans="2:10" ht="12.75" customHeight="1" x14ac:dyDescent="0.35">
      <c r="B231" s="5"/>
      <c r="C231" s="6"/>
      <c r="D231" s="6"/>
      <c r="E231" s="6"/>
      <c r="F231" s="6"/>
      <c r="G231" s="6"/>
      <c r="H231" s="6"/>
      <c r="I231" s="6"/>
      <c r="J231" s="4"/>
    </row>
    <row r="232" spans="2:10" ht="12.75" customHeight="1" x14ac:dyDescent="0.35">
      <c r="B232" s="5"/>
      <c r="C232" s="6"/>
      <c r="D232" s="6"/>
      <c r="E232" s="6"/>
      <c r="F232" s="6"/>
      <c r="G232" s="6"/>
      <c r="H232" s="6"/>
      <c r="I232" s="6"/>
      <c r="J232" s="4"/>
    </row>
    <row r="233" spans="2:10" ht="12.75" customHeight="1" x14ac:dyDescent="0.35">
      <c r="B233" s="5"/>
      <c r="C233" s="6"/>
      <c r="D233" s="6"/>
      <c r="E233" s="6"/>
      <c r="F233" s="6"/>
      <c r="G233" s="6"/>
      <c r="H233" s="6"/>
      <c r="I233" s="6"/>
      <c r="J233" s="4"/>
    </row>
    <row r="234" spans="2:10" ht="12.75" customHeight="1" x14ac:dyDescent="0.35">
      <c r="B234" s="5"/>
      <c r="C234" s="6"/>
      <c r="D234" s="6"/>
      <c r="E234" s="6"/>
      <c r="F234" s="6"/>
      <c r="G234" s="6"/>
      <c r="H234" s="6"/>
      <c r="I234" s="6"/>
      <c r="J234" s="4"/>
    </row>
    <row r="235" spans="2:10" ht="12.75" customHeight="1" x14ac:dyDescent="0.35">
      <c r="B235" s="5"/>
      <c r="C235" s="6"/>
      <c r="D235" s="6"/>
      <c r="E235" s="6"/>
      <c r="F235" s="6"/>
      <c r="G235" s="6"/>
      <c r="H235" s="6"/>
      <c r="I235" s="6"/>
      <c r="J235" s="4"/>
    </row>
    <row r="236" spans="2:10" ht="12.75" customHeight="1" x14ac:dyDescent="0.35">
      <c r="B236" s="5"/>
      <c r="C236" s="6"/>
      <c r="D236" s="6"/>
      <c r="E236" s="6"/>
      <c r="F236" s="6"/>
      <c r="G236" s="6"/>
      <c r="H236" s="6"/>
      <c r="I236" s="6"/>
      <c r="J236" s="4"/>
    </row>
    <row r="237" spans="2:10" ht="12.75" customHeight="1" x14ac:dyDescent="0.35">
      <c r="B237" s="5"/>
      <c r="C237" s="6"/>
      <c r="D237" s="6"/>
      <c r="E237" s="6"/>
      <c r="F237" s="6"/>
      <c r="G237" s="6"/>
      <c r="H237" s="6"/>
      <c r="I237" s="6"/>
      <c r="J237" s="4"/>
    </row>
    <row r="238" spans="2:10" ht="12.75" customHeight="1" x14ac:dyDescent="0.35">
      <c r="B238" s="5"/>
      <c r="C238" s="6"/>
      <c r="D238" s="6"/>
      <c r="E238" s="6"/>
      <c r="F238" s="6"/>
      <c r="G238" s="6"/>
      <c r="H238" s="6"/>
      <c r="I238" s="6"/>
      <c r="J238" s="4"/>
    </row>
    <row r="239" spans="2:10" ht="12.75" customHeight="1" x14ac:dyDescent="0.35">
      <c r="B239" s="5"/>
      <c r="C239" s="6"/>
      <c r="D239" s="6"/>
      <c r="E239" s="6"/>
      <c r="F239" s="6"/>
      <c r="G239" s="6"/>
      <c r="H239" s="6"/>
      <c r="I239" s="6"/>
      <c r="J239" s="4"/>
    </row>
    <row r="240" spans="2:10" ht="12.75" customHeight="1" x14ac:dyDescent="0.35">
      <c r="B240" s="5"/>
      <c r="C240" s="6"/>
      <c r="D240" s="6"/>
      <c r="E240" s="6"/>
      <c r="F240" s="6"/>
      <c r="G240" s="6"/>
      <c r="H240" s="6"/>
      <c r="I240" s="6"/>
      <c r="J240" s="4"/>
    </row>
    <row r="241" spans="2:10" ht="12.75" customHeight="1" x14ac:dyDescent="0.35">
      <c r="B241" s="5"/>
      <c r="C241" s="6"/>
      <c r="D241" s="6"/>
      <c r="E241" s="6"/>
      <c r="F241" s="6"/>
      <c r="G241" s="6"/>
      <c r="H241" s="6"/>
      <c r="I241" s="6"/>
      <c r="J241" s="4"/>
    </row>
    <row r="242" spans="2:10" ht="12.75" customHeight="1" x14ac:dyDescent="0.35">
      <c r="B242" s="5"/>
      <c r="C242" s="6"/>
      <c r="D242" s="6"/>
      <c r="E242" s="6"/>
      <c r="F242" s="6"/>
      <c r="G242" s="6"/>
      <c r="H242" s="6"/>
      <c r="I242" s="6"/>
      <c r="J242" s="4"/>
    </row>
    <row r="243" spans="2:10" ht="12.75" customHeight="1" x14ac:dyDescent="0.35">
      <c r="B243" s="5"/>
      <c r="C243" s="6"/>
      <c r="D243" s="6"/>
      <c r="E243" s="6"/>
      <c r="F243" s="6"/>
      <c r="G243" s="6"/>
      <c r="H243" s="6"/>
      <c r="I243" s="6"/>
      <c r="J243" s="4"/>
    </row>
    <row r="244" spans="2:10" ht="12.75" customHeight="1" x14ac:dyDescent="0.35">
      <c r="B244" s="5"/>
      <c r="C244" s="6"/>
      <c r="D244" s="6"/>
      <c r="E244" s="6"/>
      <c r="F244" s="6"/>
      <c r="G244" s="6"/>
      <c r="H244" s="6"/>
      <c r="I244" s="6"/>
      <c r="J244" s="4"/>
    </row>
    <row r="245" spans="2:10" ht="12.75" customHeight="1" x14ac:dyDescent="0.35">
      <c r="B245" s="5"/>
      <c r="C245" s="6"/>
      <c r="D245" s="6"/>
      <c r="E245" s="6"/>
      <c r="F245" s="6"/>
      <c r="G245" s="6"/>
      <c r="H245" s="6"/>
      <c r="I245" s="6"/>
      <c r="J245" s="4"/>
    </row>
    <row r="246" spans="2:10" ht="12.75" customHeight="1" x14ac:dyDescent="0.35">
      <c r="B246" s="5"/>
      <c r="C246" s="6"/>
      <c r="D246" s="6"/>
      <c r="E246" s="6"/>
      <c r="F246" s="6"/>
      <c r="G246" s="6"/>
      <c r="H246" s="6"/>
      <c r="I246" s="6"/>
      <c r="J246" s="4"/>
    </row>
    <row r="247" spans="2:10" ht="12.75" customHeight="1" x14ac:dyDescent="0.35">
      <c r="B247" s="5"/>
      <c r="C247" s="6"/>
      <c r="D247" s="6"/>
      <c r="E247" s="6"/>
      <c r="F247" s="6"/>
      <c r="G247" s="6"/>
      <c r="H247" s="6"/>
      <c r="I247" s="6"/>
      <c r="J247" s="4"/>
    </row>
    <row r="248" spans="2:10" ht="12.75" customHeight="1" x14ac:dyDescent="0.35">
      <c r="B248" s="5"/>
      <c r="C248" s="6"/>
      <c r="D248" s="6"/>
      <c r="E248" s="6"/>
      <c r="F248" s="6"/>
      <c r="G248" s="6"/>
      <c r="H248" s="6"/>
      <c r="I248" s="6"/>
      <c r="J248" s="4"/>
    </row>
    <row r="249" spans="2:10" ht="12.75" customHeight="1" x14ac:dyDescent="0.35">
      <c r="B249" s="5"/>
      <c r="C249" s="6"/>
      <c r="D249" s="6"/>
      <c r="E249" s="6"/>
      <c r="F249" s="6"/>
      <c r="G249" s="6"/>
      <c r="H249" s="6"/>
      <c r="I249" s="6"/>
      <c r="J249" s="4"/>
    </row>
    <row r="250" spans="2:10" ht="12.75" customHeight="1" x14ac:dyDescent="0.35">
      <c r="B250" s="5"/>
      <c r="C250" s="6"/>
      <c r="D250" s="6"/>
      <c r="E250" s="6"/>
      <c r="F250" s="6"/>
      <c r="G250" s="6"/>
      <c r="H250" s="6"/>
      <c r="I250" s="6"/>
      <c r="J250" s="4"/>
    </row>
    <row r="251" spans="2:10" ht="12.75" customHeight="1" x14ac:dyDescent="0.35">
      <c r="B251" s="5"/>
      <c r="C251" s="6"/>
      <c r="D251" s="6"/>
      <c r="E251" s="6"/>
      <c r="F251" s="6"/>
      <c r="G251" s="6"/>
      <c r="H251" s="6"/>
      <c r="I251" s="6"/>
      <c r="J251" s="4"/>
    </row>
    <row r="252" spans="2:10" ht="12.75" customHeight="1" x14ac:dyDescent="0.35">
      <c r="B252" s="5"/>
      <c r="C252" s="6"/>
      <c r="D252" s="6"/>
      <c r="E252" s="6"/>
      <c r="F252" s="6"/>
      <c r="G252" s="6"/>
      <c r="H252" s="6"/>
      <c r="I252" s="6"/>
      <c r="J252" s="4"/>
    </row>
    <row r="253" spans="2:10" ht="12.75" customHeight="1" x14ac:dyDescent="0.35">
      <c r="B253" s="5"/>
      <c r="C253" s="6"/>
      <c r="D253" s="6"/>
      <c r="E253" s="6"/>
      <c r="F253" s="6"/>
      <c r="G253" s="6"/>
      <c r="H253" s="6"/>
      <c r="I253" s="6"/>
      <c r="J253" s="4"/>
    </row>
    <row r="254" spans="2:10" ht="12.75" customHeight="1" x14ac:dyDescent="0.35">
      <c r="B254" s="5"/>
      <c r="C254" s="6"/>
      <c r="D254" s="6"/>
      <c r="E254" s="6"/>
      <c r="F254" s="6"/>
      <c r="G254" s="6"/>
      <c r="H254" s="6"/>
      <c r="I254" s="6"/>
      <c r="J254" s="4"/>
    </row>
    <row r="255" spans="2:10" ht="12.75" customHeight="1" x14ac:dyDescent="0.35">
      <c r="B255" s="5"/>
      <c r="C255" s="6"/>
      <c r="D255" s="6"/>
      <c r="E255" s="6"/>
      <c r="F255" s="6"/>
      <c r="G255" s="6"/>
      <c r="H255" s="6"/>
      <c r="I255" s="6"/>
      <c r="J255" s="4"/>
    </row>
    <row r="256" spans="2:10" ht="12.75" customHeight="1" x14ac:dyDescent="0.35">
      <c r="B256" s="5"/>
      <c r="C256" s="6"/>
      <c r="D256" s="6"/>
      <c r="E256" s="6"/>
      <c r="F256" s="6"/>
      <c r="G256" s="6"/>
      <c r="H256" s="6"/>
      <c r="I256" s="6"/>
      <c r="J256" s="4"/>
    </row>
    <row r="257" spans="2:10" ht="12.75" customHeight="1" x14ac:dyDescent="0.35">
      <c r="B257" s="5"/>
      <c r="C257" s="6"/>
      <c r="D257" s="6"/>
      <c r="E257" s="6"/>
      <c r="F257" s="6"/>
      <c r="G257" s="6"/>
      <c r="H257" s="6"/>
      <c r="I257" s="6"/>
      <c r="J257" s="4"/>
    </row>
    <row r="258" spans="2:10" ht="12.75" customHeight="1" x14ac:dyDescent="0.35">
      <c r="B258" s="5"/>
      <c r="C258" s="6"/>
      <c r="D258" s="6"/>
      <c r="E258" s="6"/>
      <c r="F258" s="6"/>
      <c r="G258" s="6"/>
      <c r="H258" s="6"/>
      <c r="I258" s="6"/>
      <c r="J258" s="4"/>
    </row>
    <row r="259" spans="2:10" ht="12.75" customHeight="1" x14ac:dyDescent="0.35">
      <c r="B259" s="5"/>
      <c r="C259" s="6"/>
      <c r="D259" s="6"/>
      <c r="E259" s="6"/>
      <c r="F259" s="6"/>
      <c r="G259" s="6"/>
      <c r="H259" s="6"/>
      <c r="I259" s="6"/>
      <c r="J259" s="4"/>
    </row>
    <row r="260" spans="2:10" ht="12.75" customHeight="1" x14ac:dyDescent="0.35">
      <c r="B260" s="5"/>
      <c r="C260" s="6"/>
      <c r="D260" s="6"/>
      <c r="E260" s="6"/>
      <c r="F260" s="6"/>
      <c r="G260" s="6"/>
      <c r="H260" s="6"/>
      <c r="I260" s="6"/>
      <c r="J260" s="4"/>
    </row>
    <row r="261" spans="2:10" ht="12.75" customHeight="1" x14ac:dyDescent="0.35">
      <c r="B261" s="5"/>
      <c r="C261" s="6"/>
      <c r="D261" s="6"/>
      <c r="E261" s="6"/>
      <c r="F261" s="6"/>
      <c r="G261" s="6"/>
      <c r="H261" s="6"/>
      <c r="I261" s="6"/>
      <c r="J261" s="4"/>
    </row>
    <row r="262" spans="2:10" ht="12.75" customHeight="1" x14ac:dyDescent="0.35">
      <c r="B262" s="5"/>
      <c r="C262" s="6"/>
      <c r="D262" s="6"/>
      <c r="E262" s="6"/>
      <c r="F262" s="6"/>
      <c r="G262" s="6"/>
      <c r="H262" s="6"/>
      <c r="I262" s="6"/>
    </row>
    <row r="263" spans="2:10" ht="12.75" customHeight="1" x14ac:dyDescent="0.35">
      <c r="B263" s="5"/>
      <c r="C263" s="6"/>
      <c r="D263" s="6"/>
      <c r="E263" s="6"/>
      <c r="F263" s="6"/>
      <c r="G263" s="6"/>
      <c r="H263" s="6"/>
      <c r="I263" s="6"/>
    </row>
    <row r="264" spans="2:10" ht="12.75" customHeight="1" x14ac:dyDescent="0.35">
      <c r="B264" s="5"/>
      <c r="C264" s="6"/>
      <c r="D264" s="6"/>
      <c r="E264" s="6"/>
      <c r="F264" s="6"/>
      <c r="G264" s="6"/>
      <c r="H264" s="6"/>
      <c r="I264" s="6"/>
    </row>
    <row r="265" spans="2:10" ht="12.75" customHeight="1" x14ac:dyDescent="0.35">
      <c r="B265" s="5"/>
      <c r="C265" s="6"/>
      <c r="D265" s="6"/>
      <c r="E265" s="6"/>
      <c r="F265" s="6"/>
      <c r="G265" s="6"/>
      <c r="H265" s="6"/>
      <c r="I265" s="6"/>
    </row>
    <row r="266" spans="2:10" ht="38.25" customHeight="1" x14ac:dyDescent="0.35">
      <c r="B266" s="6"/>
      <c r="C266" s="6"/>
      <c r="D266" s="6"/>
      <c r="E266" s="6"/>
      <c r="F266" s="6"/>
      <c r="G266" s="6"/>
      <c r="H266" s="6"/>
      <c r="I266" s="6"/>
      <c r="J266" s="4"/>
    </row>
    <row r="267" spans="2:10" ht="12.75" customHeight="1" x14ac:dyDescent="0.35">
      <c r="B267" s="6"/>
      <c r="C267" s="6"/>
      <c r="D267" s="6"/>
      <c r="E267" s="6"/>
      <c r="F267" s="6"/>
      <c r="G267" s="6"/>
      <c r="H267" s="6"/>
      <c r="I267" s="6"/>
      <c r="J267" s="4"/>
    </row>
    <row r="1048576" spans="2:2" x14ac:dyDescent="0.35">
      <c r="B1048576" s="5">
        <v>45146</v>
      </c>
    </row>
  </sheetData>
  <phoneticPr fontId="7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Autofim</vt:lpstr>
      <vt:lpstr>CTD</vt:lpstr>
      <vt:lpstr>Sequencing</vt:lpstr>
      <vt:lpstr>CTD-lab</vt:lpstr>
      <vt:lpstr>ISP</vt:lpstr>
      <vt:lpstr>ISP_summary</vt:lpstr>
      <vt:lpstr>ISCA</vt:lpstr>
      <vt:lpstr>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Polarstern Gast User</dc:creator>
  <cp:lastModifiedBy>Ruben Schulte-Hillen</cp:lastModifiedBy>
  <cp:lastPrinted>2023-09-11T15:37:41Z</cp:lastPrinted>
  <dcterms:created xsi:type="dcterms:W3CDTF">2019-08-29T14:25:16Z</dcterms:created>
  <dcterms:modified xsi:type="dcterms:W3CDTF">2024-01-20T15:13:39Z</dcterms:modified>
</cp:coreProperties>
</file>