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vand\PycharmProjects\ThesisEP2\Verficiation\data\"/>
    </mc:Choice>
  </mc:AlternateContent>
  <xr:revisionPtr revIDLastSave="0" documentId="13_ncr:1_{04BDB2DB-10D0-420D-8ED9-876B7F6614D8}" xr6:coauthVersionLast="47" xr6:coauthVersionMax="47" xr10:uidLastSave="{00000000-0000-0000-0000-000000000000}"/>
  <bookViews>
    <workbookView xWindow="390" yWindow="390" windowWidth="21600" windowHeight="11385" activeTab="2" xr2:uid="{00000000-000D-0000-FFFF-FFFF00000000}"/>
  </bookViews>
  <sheets>
    <sheet name="Simulated" sheetId="1" r:id="rId1"/>
    <sheet name="McHugh_Data" sheetId="2" r:id="rId2"/>
    <sheet name="Difference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3" l="1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G14" i="2"/>
  <c r="F14" i="2"/>
  <c r="G14" i="1"/>
  <c r="F14" i="1"/>
  <c r="L8" i="3"/>
  <c r="K8" i="3"/>
  <c r="D2" i="4"/>
  <c r="E2" i="4"/>
  <c r="F2" i="4"/>
  <c r="G2" i="4"/>
  <c r="D3" i="4"/>
  <c r="E3" i="4"/>
  <c r="F3" i="4"/>
  <c r="G3" i="4"/>
  <c r="D4" i="4"/>
  <c r="E4" i="4"/>
  <c r="F4" i="4"/>
  <c r="G4" i="4"/>
  <c r="D5" i="4"/>
  <c r="E5" i="4"/>
  <c r="F5" i="4"/>
  <c r="G5" i="4"/>
  <c r="D6" i="4"/>
  <c r="E6" i="4"/>
  <c r="F6" i="4"/>
  <c r="G6" i="4"/>
  <c r="D7" i="4"/>
  <c r="E7" i="4"/>
  <c r="F7" i="4"/>
  <c r="G7" i="4"/>
  <c r="D8" i="4"/>
  <c r="E8" i="4"/>
  <c r="F8" i="4"/>
  <c r="G8" i="4"/>
  <c r="D9" i="4"/>
  <c r="E9" i="4"/>
  <c r="F9" i="4"/>
  <c r="G9" i="4"/>
  <c r="D10" i="4"/>
  <c r="E10" i="4"/>
  <c r="F10" i="4"/>
  <c r="G10" i="4"/>
  <c r="D11" i="4"/>
  <c r="E11" i="4"/>
  <c r="F11" i="4"/>
  <c r="G11" i="4"/>
  <c r="D12" i="4"/>
  <c r="E12" i="4"/>
  <c r="F12" i="4"/>
  <c r="G12" i="4"/>
  <c r="D13" i="4"/>
  <c r="E13" i="4"/>
  <c r="F13" i="4"/>
  <c r="G13" i="4"/>
  <c r="D14" i="4"/>
  <c r="E14" i="4"/>
  <c r="D15" i="4"/>
  <c r="E15" i="4"/>
  <c r="F15" i="4"/>
  <c r="G15" i="4"/>
  <c r="D16" i="4"/>
  <c r="E16" i="4"/>
  <c r="F16" i="4"/>
  <c r="G16" i="4"/>
  <c r="B4" i="4"/>
  <c r="C4" i="4"/>
  <c r="B5" i="4"/>
  <c r="C5" i="4"/>
  <c r="B6" i="4"/>
  <c r="C6" i="4"/>
  <c r="B7" i="4"/>
  <c r="C7" i="4"/>
  <c r="B8" i="4"/>
  <c r="C8" i="4"/>
  <c r="B9" i="4"/>
  <c r="C9" i="4"/>
  <c r="B10" i="4"/>
  <c r="C10" i="4"/>
  <c r="B11" i="4"/>
  <c r="C11" i="4"/>
  <c r="B12" i="4"/>
  <c r="C12" i="4"/>
  <c r="B13" i="4"/>
  <c r="C13" i="4"/>
  <c r="B14" i="4"/>
  <c r="C14" i="4"/>
  <c r="B15" i="4"/>
  <c r="C15" i="4"/>
  <c r="B16" i="4"/>
  <c r="C16" i="4"/>
  <c r="B2" i="4"/>
  <c r="B3" i="4"/>
  <c r="C2" i="4"/>
  <c r="C3" i="4"/>
  <c r="G14" i="4" l="1"/>
  <c r="F14" i="4"/>
</calcChain>
</file>

<file path=xl/sharedStrings.xml><?xml version="1.0" encoding="utf-8"?>
<sst xmlns="http://schemas.openxmlformats.org/spreadsheetml/2006/main" count="93" uniqueCount="26">
  <si>
    <t>HM7-B</t>
  </si>
  <si>
    <t>H-1</t>
  </si>
  <si>
    <t>RS-27</t>
  </si>
  <si>
    <t>F-1</t>
  </si>
  <si>
    <t>HM60</t>
  </si>
  <si>
    <t>J-2</t>
  </si>
  <si>
    <t>Thrust Chamber Length [m]</t>
  </si>
  <si>
    <t>Exit Diameter [m]</t>
  </si>
  <si>
    <t>Engine Dry Mass [kg]</t>
  </si>
  <si>
    <t>Chamber Length [m]</t>
  </si>
  <si>
    <t>Chamber Diameter [m]</t>
  </si>
  <si>
    <t>Chamber Mass [kg]</t>
  </si>
  <si>
    <t>GG Mass Flow [kg/s]</t>
  </si>
  <si>
    <t>GG Mixture Ratio [-]</t>
  </si>
  <si>
    <t>Fuel Mass Flow [kg/s]</t>
  </si>
  <si>
    <t>Oxidizer Mass Flow [kg/s]</t>
  </si>
  <si>
    <t>Fuel Pump Outlet Pressure [MPa]</t>
  </si>
  <si>
    <t>Oxidizer Pump Outlet Pressure [MPa]</t>
  </si>
  <si>
    <t>(Fuel) Turbine Power [kW]</t>
  </si>
  <si>
    <t>Oxidizer Turbine Power [kW]</t>
  </si>
  <si>
    <t>Specific Impulse [s]</t>
  </si>
  <si>
    <t>ï»¿</t>
  </si>
  <si>
    <t>-</t>
  </si>
  <si>
    <t>RP-1</t>
  </si>
  <si>
    <t>LH2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</si>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</sst>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165" fontId="0" fillId="0" borderId="0" xfId="0" applyNumberFormat="1"/>
    <xf numFmtId="2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15" sqref="G15"/>
    </sheetView>
  </sheetViews>
  <sheetFormatPr defaultRowHeight="15" x14ac:dyDescent="0.25"/>
  <cols>
    <col min="1" max="1" width="35" style="7" bestFit="1" customWidth="1"/>
    <col min="2" max="2" width="9.5703125" style="6" bestFit="1" customWidth="1"/>
    <col min="3" max="4" width="10.5703125" style="6" bestFit="1" customWidth="1"/>
    <col min="5" max="6" width="11.5703125" style="6" bestFit="1" customWidth="1"/>
    <col min="7" max="7" width="10.5703125" style="6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8" t="s">
        <v>6</v>
      </c>
      <c r="B2" s="3">
        <v>1.925370887874541</v>
      </c>
      <c r="C2" s="3">
        <v>2.0991953353758879</v>
      </c>
      <c r="D2" s="3">
        <v>2.5157041681106289</v>
      </c>
      <c r="E2" s="3">
        <v>5.6807779838799846</v>
      </c>
      <c r="F2" s="3">
        <v>3.218325509457145</v>
      </c>
      <c r="G2" s="3">
        <v>3.3220678224501472</v>
      </c>
    </row>
    <row r="3" spans="1:7" x14ac:dyDescent="0.25">
      <c r="A3" s="8" t="s">
        <v>7</v>
      </c>
      <c r="B3" s="3">
        <v>0.98889872984277694</v>
      </c>
      <c r="C3" s="3">
        <v>1.2046312477831731</v>
      </c>
      <c r="D3" s="3">
        <v>1.406750805771021</v>
      </c>
      <c r="E3" s="3">
        <v>3.4712317157546271</v>
      </c>
      <c r="F3" s="3">
        <v>1.7735708371904459</v>
      </c>
      <c r="G3" s="3">
        <v>1.9159098904487779</v>
      </c>
    </row>
    <row r="4" spans="1:7" x14ac:dyDescent="0.25">
      <c r="A4" s="8" t="s">
        <v>8</v>
      </c>
      <c r="B4" s="2">
        <v>41.671143190676517</v>
      </c>
      <c r="C4" s="4">
        <v>259.74839017656888</v>
      </c>
      <c r="D4" s="4">
        <v>338.15030033101141</v>
      </c>
      <c r="E4" s="4">
        <v>4690.8788319781497</v>
      </c>
      <c r="F4" s="4">
        <v>1414.5826908066381</v>
      </c>
      <c r="G4" s="4">
        <v>737.20968319184317</v>
      </c>
    </row>
    <row r="5" spans="1:7" x14ac:dyDescent="0.25">
      <c r="A5" s="8" t="s">
        <v>9</v>
      </c>
      <c r="B5" s="5">
        <v>0.27883463623100502</v>
      </c>
      <c r="C5" s="5">
        <v>0.63600615571845598</v>
      </c>
      <c r="D5" s="5">
        <v>0.64132518339065847</v>
      </c>
      <c r="E5" s="5">
        <v>0.79566430940058175</v>
      </c>
      <c r="F5" s="5">
        <v>0.3745324289179629</v>
      </c>
      <c r="G5" s="5">
        <v>0.41747892232949968</v>
      </c>
    </row>
    <row r="6" spans="1:7" x14ac:dyDescent="0.25">
      <c r="A6" s="8" t="s">
        <v>10</v>
      </c>
      <c r="B6" s="5">
        <v>0.1811265225856154</v>
      </c>
      <c r="C6" s="5">
        <v>0.54890113084038872</v>
      </c>
      <c r="D6" s="5">
        <v>0.51515881167751187</v>
      </c>
      <c r="E6" s="5">
        <v>1.1638269833814781</v>
      </c>
      <c r="F6" s="5">
        <v>0.46023185370419589</v>
      </c>
      <c r="G6" s="5">
        <v>0.4591077151787889</v>
      </c>
    </row>
    <row r="7" spans="1:7" x14ac:dyDescent="0.25">
      <c r="A7" s="8" t="s">
        <v>11</v>
      </c>
      <c r="B7" s="2">
        <v>16.420127514987371</v>
      </c>
      <c r="C7" s="4">
        <v>193.36684513458019</v>
      </c>
      <c r="D7" s="4">
        <v>220.15091134985781</v>
      </c>
      <c r="E7" s="4">
        <v>3476.716935577796</v>
      </c>
      <c r="F7" s="4">
        <v>377.66392464528133</v>
      </c>
      <c r="G7" s="4">
        <v>251.45698769528869</v>
      </c>
    </row>
    <row r="8" spans="1:7" x14ac:dyDescent="0.25">
      <c r="A8" s="8" t="s">
        <v>12</v>
      </c>
      <c r="B8" s="5">
        <v>0.23825756671349649</v>
      </c>
      <c r="C8" s="3">
        <v>3.5513687068750812</v>
      </c>
      <c r="D8" s="3">
        <v>3.0460516770135939</v>
      </c>
      <c r="E8" s="2">
        <v>52.497809368671938</v>
      </c>
      <c r="F8" s="3">
        <v>8.6561459609140101</v>
      </c>
      <c r="G8" s="3">
        <v>3.5641209183851221</v>
      </c>
    </row>
    <row r="9" spans="1:7" x14ac:dyDescent="0.25">
      <c r="A9" s="8" t="s">
        <v>13</v>
      </c>
      <c r="B9" s="5">
        <v>0.87425621670797204</v>
      </c>
      <c r="C9" s="5">
        <v>0.33071018512545958</v>
      </c>
      <c r="D9" s="5">
        <v>0.32683996645810492</v>
      </c>
      <c r="E9" s="5">
        <v>0.42101528736373611</v>
      </c>
      <c r="F9" s="5">
        <v>0.88591709814979591</v>
      </c>
      <c r="G9" s="5">
        <v>0.94025709222258946</v>
      </c>
    </row>
    <row r="10" spans="1:7" x14ac:dyDescent="0.25">
      <c r="A10" s="8" t="s">
        <v>14</v>
      </c>
      <c r="B10" s="3">
        <v>2.632073998461967</v>
      </c>
      <c r="C10" s="4">
        <v>102.7065471342049</v>
      </c>
      <c r="D10" s="4">
        <v>110.13583975666209</v>
      </c>
      <c r="E10" s="4">
        <v>812.74878181467466</v>
      </c>
      <c r="F10" s="2">
        <v>42.534560931985553</v>
      </c>
      <c r="G10" s="2">
        <v>39.105369150302558</v>
      </c>
    </row>
    <row r="11" spans="1:7" x14ac:dyDescent="0.25">
      <c r="A11" s="8" t="s">
        <v>15</v>
      </c>
      <c r="B11" s="2">
        <v>11.54624628558909</v>
      </c>
      <c r="C11" s="4">
        <v>226.96795228086401</v>
      </c>
      <c r="D11" s="4">
        <v>242.8514038831913</v>
      </c>
      <c r="E11" s="4">
        <v>1776.6310769358711</v>
      </c>
      <c r="F11" s="4">
        <v>197.58409734329541</v>
      </c>
      <c r="G11" s="4">
        <v>206.7035913105353</v>
      </c>
    </row>
    <row r="12" spans="1:7" x14ac:dyDescent="0.25">
      <c r="A12" s="8" t="s">
        <v>16</v>
      </c>
      <c r="B12" s="3">
        <v>5.58</v>
      </c>
      <c r="C12" s="3">
        <v>6.3860000000000001</v>
      </c>
      <c r="D12" s="3">
        <v>7.5484999999999998</v>
      </c>
      <c r="E12" s="3">
        <v>12.028</v>
      </c>
      <c r="F12" s="3">
        <v>15.5</v>
      </c>
      <c r="G12" s="3">
        <v>8.3699999999999992</v>
      </c>
    </row>
    <row r="13" spans="1:7" x14ac:dyDescent="0.25">
      <c r="A13" s="8" t="s">
        <v>17</v>
      </c>
      <c r="B13" s="3">
        <v>4.1399999999999997</v>
      </c>
      <c r="C13" s="3">
        <v>4.7380000000000004</v>
      </c>
      <c r="D13" s="3">
        <v>5.6004999999999994</v>
      </c>
      <c r="E13" s="3">
        <v>8.9239999999999995</v>
      </c>
      <c r="F13" s="3">
        <v>11.5</v>
      </c>
      <c r="G13" s="3">
        <v>6.21</v>
      </c>
    </row>
    <row r="14" spans="1:7" x14ac:dyDescent="0.25">
      <c r="A14" s="8" t="s">
        <v>18</v>
      </c>
      <c r="B14" s="4">
        <v>400.265489018859</v>
      </c>
      <c r="C14" s="4">
        <v>2374.5254903811729</v>
      </c>
      <c r="D14" s="4">
        <v>2963.1010100035601</v>
      </c>
      <c r="E14" s="4">
        <v>35859.556587475679</v>
      </c>
      <c r="F14" s="4">
        <f>13138.7526112385+F15</f>
        <v>15799.092789944352</v>
      </c>
      <c r="G14" s="4">
        <f>6431.83295840105+G15</f>
        <v>7815.7497137351556</v>
      </c>
    </row>
    <row r="15" spans="1:7" x14ac:dyDescent="0.25">
      <c r="A15" s="8" t="s">
        <v>19</v>
      </c>
      <c r="B15" s="4"/>
      <c r="C15" s="4"/>
      <c r="D15" s="4"/>
      <c r="E15" s="4"/>
      <c r="F15" s="4">
        <v>2660.3401787058528</v>
      </c>
      <c r="G15" s="4">
        <v>1383.916755334106</v>
      </c>
    </row>
    <row r="16" spans="1:7" x14ac:dyDescent="0.25">
      <c r="A16" s="8" t="s">
        <v>20</v>
      </c>
      <c r="B16" s="4">
        <v>447.34740911851401</v>
      </c>
      <c r="C16" s="4">
        <v>292.42167940189461</v>
      </c>
      <c r="D16" s="4">
        <v>301.30380893342272</v>
      </c>
      <c r="E16" s="4">
        <v>306.20472261786148</v>
      </c>
      <c r="F16" s="4">
        <v>435.28858848782579</v>
      </c>
      <c r="G16" s="4">
        <v>424.38228611386108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9" sqref="C9:E9"/>
    </sheetView>
  </sheetViews>
  <sheetFormatPr defaultRowHeight="15" x14ac:dyDescent="0.25"/>
  <cols>
    <col min="1" max="1" width="35" bestFit="1" customWidth="1"/>
    <col min="2" max="7" width="9.140625" style="6"/>
  </cols>
  <sheetData>
    <row r="1" spans="1:7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6">
        <v>2.0099999999999998</v>
      </c>
      <c r="C2" s="6">
        <v>2.67</v>
      </c>
      <c r="D2" s="6">
        <v>3.77</v>
      </c>
      <c r="E2" s="6">
        <v>6.1</v>
      </c>
      <c r="F2" s="6">
        <v>3.1</v>
      </c>
      <c r="G2" s="6">
        <v>3.38</v>
      </c>
    </row>
    <row r="3" spans="1:7" x14ac:dyDescent="0.25">
      <c r="A3" s="1" t="s">
        <v>7</v>
      </c>
      <c r="B3" s="6">
        <v>0.99199999999999999</v>
      </c>
      <c r="C3" s="6">
        <v>1.24</v>
      </c>
      <c r="D3" s="6">
        <v>1.44</v>
      </c>
      <c r="E3" s="6">
        <v>3.66</v>
      </c>
      <c r="F3" s="6">
        <v>1.7</v>
      </c>
      <c r="G3" s="6">
        <v>2.0499999999999998</v>
      </c>
    </row>
    <row r="4" spans="1:7" x14ac:dyDescent="0.25">
      <c r="A4" s="1" t="s">
        <v>8</v>
      </c>
      <c r="B4" s="6">
        <v>158</v>
      </c>
      <c r="C4" s="6">
        <v>878.2</v>
      </c>
      <c r="D4" s="6">
        <v>1146.5999999999999</v>
      </c>
      <c r="E4" s="6">
        <v>8436.7999999999993</v>
      </c>
      <c r="F4" s="6">
        <v>1719</v>
      </c>
      <c r="G4" s="6">
        <v>1542</v>
      </c>
    </row>
    <row r="5" spans="1:7" x14ac:dyDescent="0.25">
      <c r="A5" s="1" t="s">
        <v>9</v>
      </c>
      <c r="B5" s="6">
        <v>0.28299999999999997</v>
      </c>
      <c r="C5" s="5">
        <v>0.78</v>
      </c>
      <c r="D5" s="5">
        <v>0.75</v>
      </c>
      <c r="E5" s="3">
        <v>1</v>
      </c>
      <c r="F5" s="6">
        <v>0.42599999999999999</v>
      </c>
      <c r="G5" s="6">
        <v>0.4572</v>
      </c>
    </row>
    <row r="6" spans="1:7" x14ac:dyDescent="0.25">
      <c r="A6" s="1" t="s">
        <v>10</v>
      </c>
      <c r="B6" s="6">
        <v>0.18</v>
      </c>
      <c r="C6" s="6">
        <v>0.53</v>
      </c>
      <c r="D6" s="6">
        <v>0.52</v>
      </c>
      <c r="E6" s="6">
        <v>1.02</v>
      </c>
      <c r="F6" s="6">
        <v>0.41499999999999998</v>
      </c>
      <c r="G6" s="6">
        <v>0.47</v>
      </c>
    </row>
    <row r="7" spans="1:7" x14ac:dyDescent="0.25">
      <c r="A7" s="1" t="s">
        <v>11</v>
      </c>
      <c r="B7" s="6">
        <v>69</v>
      </c>
      <c r="C7" s="6">
        <v>331</v>
      </c>
      <c r="D7" s="6">
        <v>415</v>
      </c>
      <c r="F7" s="6">
        <v>430</v>
      </c>
      <c r="G7" s="6">
        <v>446.8</v>
      </c>
    </row>
    <row r="8" spans="1:7" x14ac:dyDescent="0.25">
      <c r="A8" s="1" t="s">
        <v>12</v>
      </c>
      <c r="B8" s="6">
        <v>0.25</v>
      </c>
      <c r="C8" s="6">
        <v>7.86</v>
      </c>
      <c r="D8" s="6">
        <v>9.1300000000000008</v>
      </c>
      <c r="E8" s="6">
        <v>75.7</v>
      </c>
      <c r="F8" s="6">
        <v>8.4</v>
      </c>
      <c r="G8" s="6">
        <v>3.19</v>
      </c>
    </row>
    <row r="9" spans="1:7" x14ac:dyDescent="0.25">
      <c r="A9" s="1" t="s">
        <v>13</v>
      </c>
      <c r="B9" s="6">
        <v>0.87</v>
      </c>
      <c r="C9" s="6">
        <v>0.34200000000000003</v>
      </c>
      <c r="D9" s="6">
        <v>0.33</v>
      </c>
      <c r="E9" s="6">
        <v>0.41599999999999998</v>
      </c>
      <c r="F9" s="6">
        <v>0.9</v>
      </c>
      <c r="G9" s="6">
        <v>0.94</v>
      </c>
    </row>
    <row r="10" spans="1:7" x14ac:dyDescent="0.25">
      <c r="A10" s="1" t="s">
        <v>14</v>
      </c>
      <c r="B10" s="6">
        <v>2.57</v>
      </c>
      <c r="C10" s="6">
        <v>102.4</v>
      </c>
      <c r="D10" s="6">
        <v>111.3</v>
      </c>
      <c r="E10" s="6">
        <v>796</v>
      </c>
      <c r="F10" s="6">
        <v>39.700000000000003</v>
      </c>
      <c r="G10" s="6">
        <v>38.200000000000003</v>
      </c>
    </row>
    <row r="11" spans="1:7" x14ac:dyDescent="0.25">
      <c r="A11" s="1" t="s">
        <v>15</v>
      </c>
      <c r="B11" s="6">
        <v>11.7</v>
      </c>
      <c r="C11" s="6">
        <v>234.9</v>
      </c>
      <c r="D11" s="6">
        <v>251.8</v>
      </c>
      <c r="E11" s="6">
        <v>1804</v>
      </c>
      <c r="F11" s="6">
        <v>202.5</v>
      </c>
      <c r="G11" s="6">
        <v>212.1</v>
      </c>
    </row>
    <row r="12" spans="1:7" x14ac:dyDescent="0.25">
      <c r="A12" s="1" t="s">
        <v>16</v>
      </c>
      <c r="B12" s="6">
        <v>5.55</v>
      </c>
      <c r="C12" s="6">
        <v>7.1</v>
      </c>
      <c r="D12" s="6">
        <v>7.09</v>
      </c>
      <c r="E12" s="6">
        <v>13</v>
      </c>
      <c r="F12" s="6">
        <v>15.8</v>
      </c>
      <c r="G12" s="6">
        <v>8.6199999999999992</v>
      </c>
    </row>
    <row r="13" spans="1:7" x14ac:dyDescent="0.25">
      <c r="A13" s="1" t="s">
        <v>17</v>
      </c>
      <c r="B13" s="6">
        <v>5.0199999999999996</v>
      </c>
      <c r="C13" s="6">
        <v>6.3</v>
      </c>
      <c r="D13" s="6">
        <v>7.25</v>
      </c>
      <c r="E13" s="6">
        <v>11</v>
      </c>
      <c r="F13" s="6">
        <v>13</v>
      </c>
      <c r="G13" s="6">
        <v>7.64</v>
      </c>
    </row>
    <row r="14" spans="1:7" x14ac:dyDescent="0.25">
      <c r="A14" s="1" t="s">
        <v>18</v>
      </c>
      <c r="B14" s="6">
        <v>404</v>
      </c>
      <c r="C14" s="6">
        <v>2830</v>
      </c>
      <c r="D14" s="6">
        <v>3346</v>
      </c>
      <c r="E14" s="6">
        <v>40000</v>
      </c>
      <c r="F14" s="6">
        <f>11200+F15</f>
        <v>14200</v>
      </c>
      <c r="G14" s="6">
        <f>6403+G15</f>
        <v>8120</v>
      </c>
    </row>
    <row r="15" spans="1:7" x14ac:dyDescent="0.25">
      <c r="A15" s="1" t="s">
        <v>19</v>
      </c>
      <c r="F15" s="6">
        <v>3000</v>
      </c>
      <c r="G15" s="6">
        <v>1717</v>
      </c>
    </row>
    <row r="16" spans="1:7" x14ac:dyDescent="0.25">
      <c r="A16" s="1" t="s">
        <v>20</v>
      </c>
      <c r="B16" s="6">
        <v>445.5</v>
      </c>
      <c r="C16" s="6">
        <v>292</v>
      </c>
      <c r="D16" s="6">
        <v>301.8</v>
      </c>
      <c r="E16" s="6">
        <v>304.8</v>
      </c>
      <c r="F16" s="6">
        <v>433.5</v>
      </c>
      <c r="G16" s="6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tabSelected="1" workbookViewId="0">
      <selection activeCell="O12" sqref="O12"/>
    </sheetView>
  </sheetViews>
  <sheetFormatPr defaultRowHeight="15" x14ac:dyDescent="0.25"/>
  <cols>
    <col min="1" max="1" width="3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1" t="s">
        <v>25</v>
      </c>
    </row>
    <row r="2" spans="1:16" x14ac:dyDescent="0.25">
      <c r="A2" s="1" t="s">
        <v>6</v>
      </c>
      <c r="B2" s="2">
        <v>4.2104035883313013</v>
      </c>
      <c r="C2" s="2">
        <v>21.378451858580959</v>
      </c>
      <c r="D2" s="2">
        <v>33.270446469214093</v>
      </c>
      <c r="E2" s="2">
        <v>6.8724920675412138</v>
      </c>
      <c r="F2" s="2">
        <v>3.8169519179724221</v>
      </c>
      <c r="G2" s="2">
        <v>1.7139697499956359</v>
      </c>
      <c r="H2" s="9">
        <f>AVERAGE(B2:G2)</f>
        <v>11.877119275272605</v>
      </c>
      <c r="K2" s="2"/>
      <c r="L2" s="2"/>
      <c r="M2" s="2"/>
      <c r="N2" s="2"/>
      <c r="O2" s="2"/>
      <c r="P2" s="2"/>
    </row>
    <row r="3" spans="1:16" x14ac:dyDescent="0.25">
      <c r="A3" s="1" t="s">
        <v>7</v>
      </c>
      <c r="B3" s="3">
        <v>0.31262804004265071</v>
      </c>
      <c r="C3" s="2">
        <v>2.8523187271634942</v>
      </c>
      <c r="D3" s="2">
        <v>2.3089718214568729</v>
      </c>
      <c r="E3" s="2">
        <v>5.1576033946823312</v>
      </c>
      <c r="F3" s="2">
        <v>4.3276963053203277</v>
      </c>
      <c r="G3" s="2">
        <v>6.5409809537181216</v>
      </c>
      <c r="H3" s="9">
        <f>AVERAGE(B3:G3)</f>
        <v>3.5833665403973001</v>
      </c>
      <c r="K3" s="3"/>
      <c r="L3" s="2"/>
      <c r="M3" s="2"/>
      <c r="N3" s="2"/>
      <c r="O3" s="2"/>
      <c r="P3" s="2"/>
    </row>
    <row r="4" spans="1:16" x14ac:dyDescent="0.25">
      <c r="A4" s="1" t="s">
        <v>8</v>
      </c>
      <c r="B4" s="2">
        <v>73.625858740078158</v>
      </c>
      <c r="C4" s="2">
        <v>70.422638331067077</v>
      </c>
      <c r="D4" s="2">
        <v>70.508433600993243</v>
      </c>
      <c r="E4" s="2">
        <v>44.399786269934687</v>
      </c>
      <c r="F4" s="2">
        <v>17.708976683732541</v>
      </c>
      <c r="G4" s="2">
        <v>52.191330532305891</v>
      </c>
      <c r="H4" s="9">
        <f>AVERAGE(B4:G4)</f>
        <v>54.809504026351931</v>
      </c>
      <c r="K4" s="2"/>
      <c r="L4" s="2"/>
      <c r="M4" s="2"/>
      <c r="N4" s="2"/>
      <c r="O4" s="2"/>
      <c r="P4" s="2"/>
    </row>
    <row r="5" spans="1:16" x14ac:dyDescent="0.25">
      <c r="A5" s="1" t="s">
        <v>9</v>
      </c>
      <c r="B5" s="2">
        <v>1.471859989044155</v>
      </c>
      <c r="C5" s="2">
        <v>18.460749266864621</v>
      </c>
      <c r="D5" s="2">
        <v>14.4899755479122</v>
      </c>
      <c r="E5" s="2">
        <v>20.433569059941821</v>
      </c>
      <c r="F5" s="2">
        <v>12.08158945587725</v>
      </c>
      <c r="G5" s="2">
        <v>8.6878997529528093</v>
      </c>
      <c r="H5" s="9">
        <f>AVERAGE(B5:G5)</f>
        <v>12.604273845432141</v>
      </c>
      <c r="K5" s="2"/>
      <c r="L5" s="2"/>
      <c r="M5" s="2"/>
      <c r="N5" s="2"/>
      <c r="O5" s="2"/>
      <c r="P5" s="2"/>
    </row>
    <row r="6" spans="1:16" x14ac:dyDescent="0.25">
      <c r="A6" s="1" t="s">
        <v>10</v>
      </c>
      <c r="B6" s="3">
        <v>0.62584588089744653</v>
      </c>
      <c r="C6" s="2">
        <v>3.5662511019601379</v>
      </c>
      <c r="D6" s="3">
        <v>0.93099775432464726</v>
      </c>
      <c r="E6" s="2">
        <v>14.10068464524292</v>
      </c>
      <c r="F6" s="2">
        <v>10.899241856432759</v>
      </c>
      <c r="G6" s="2">
        <v>2.3175074087683161</v>
      </c>
      <c r="H6" s="9">
        <f>AVERAGE(B6:G6)</f>
        <v>5.4067547746043703</v>
      </c>
      <c r="K6" s="3"/>
      <c r="L6" s="2"/>
      <c r="M6" s="3"/>
      <c r="N6" s="2"/>
      <c r="O6" s="2"/>
      <c r="P6" s="2"/>
    </row>
    <row r="7" spans="1:16" x14ac:dyDescent="0.25">
      <c r="A7" s="1" t="s">
        <v>11</v>
      </c>
      <c r="B7" s="2">
        <v>76.202713746395119</v>
      </c>
      <c r="C7" s="2">
        <v>41.581013554507493</v>
      </c>
      <c r="D7" s="2">
        <v>46.951587626540302</v>
      </c>
      <c r="E7" s="2" t="s">
        <v>22</v>
      </c>
      <c r="F7" s="2">
        <v>12.17118031505086</v>
      </c>
      <c r="G7" s="2">
        <v>43.720459334089377</v>
      </c>
      <c r="H7" s="9">
        <f>AVERAGE(B7:G7)</f>
        <v>44.125390915316629</v>
      </c>
      <c r="K7" s="2" t="s">
        <v>23</v>
      </c>
      <c r="L7" s="2" t="s">
        <v>24</v>
      </c>
      <c r="M7" s="2"/>
      <c r="N7" s="2"/>
      <c r="O7" s="2"/>
      <c r="P7" s="2"/>
    </row>
    <row r="8" spans="1:16" x14ac:dyDescent="0.25">
      <c r="A8" s="1" t="s">
        <v>12</v>
      </c>
      <c r="B8" s="2">
        <v>4.6969733146013937</v>
      </c>
      <c r="C8" s="2">
        <v>54.817192024490069</v>
      </c>
      <c r="D8" s="2">
        <v>66.63689291332318</v>
      </c>
      <c r="E8" s="2">
        <v>30.65018577454169</v>
      </c>
      <c r="F8" s="2">
        <v>3.0493566775477321</v>
      </c>
      <c r="G8" s="2">
        <v>11.727928476022621</v>
      </c>
      <c r="H8" s="9">
        <f>AVERAGE(B8:G8)</f>
        <v>28.596421530087781</v>
      </c>
      <c r="K8" s="9">
        <f>AVERAGE(C8:E8)</f>
        <v>50.701423570784982</v>
      </c>
      <c r="L8" s="9">
        <f>AVERAGE(B8,F8,G8)</f>
        <v>6.4914194893905828</v>
      </c>
      <c r="M8" s="2"/>
      <c r="N8" s="2"/>
      <c r="O8" s="2"/>
      <c r="P8" s="2"/>
    </row>
    <row r="9" spans="1:16" x14ac:dyDescent="0.25">
      <c r="A9" s="1" t="s">
        <v>13</v>
      </c>
      <c r="B9" s="3">
        <v>0.48922031126115151</v>
      </c>
      <c r="C9" s="2">
        <v>3.3011154603919231</v>
      </c>
      <c r="D9" s="2">
        <v>0.957585921786408</v>
      </c>
      <c r="E9" s="2">
        <v>1.205597923975033</v>
      </c>
      <c r="F9" s="2">
        <v>1.5647668722449051</v>
      </c>
      <c r="G9" s="3">
        <v>2.735023644568901E-2</v>
      </c>
      <c r="H9" s="9">
        <f>AVERAGE(B9:G9)</f>
        <v>1.2576061210175185</v>
      </c>
      <c r="K9" s="3"/>
      <c r="L9" s="2"/>
      <c r="M9" s="2"/>
      <c r="N9" s="2"/>
      <c r="O9" s="2"/>
      <c r="P9" s="3"/>
    </row>
    <row r="10" spans="1:16" x14ac:dyDescent="0.25">
      <c r="A10" s="1" t="s">
        <v>14</v>
      </c>
      <c r="B10" s="2">
        <v>2.4153306794539642</v>
      </c>
      <c r="C10" s="3">
        <v>0.29936243574695259</v>
      </c>
      <c r="D10" s="2">
        <v>1.045966076673754</v>
      </c>
      <c r="E10" s="2">
        <v>2.1041183184264729</v>
      </c>
      <c r="F10" s="2">
        <v>7.1399519697368907</v>
      </c>
      <c r="G10" s="2">
        <v>2.3700763096925481</v>
      </c>
      <c r="H10" s="9">
        <f>AVERAGE(B10:G10)</f>
        <v>2.5624676316217636</v>
      </c>
      <c r="K10" s="2"/>
      <c r="L10" s="3"/>
      <c r="M10" s="2"/>
      <c r="N10" s="2"/>
      <c r="O10" s="2"/>
      <c r="P10" s="2"/>
    </row>
    <row r="11" spans="1:16" x14ac:dyDescent="0.25">
      <c r="A11" s="1" t="s">
        <v>15</v>
      </c>
      <c r="B11" s="2">
        <v>1.31413431120434</v>
      </c>
      <c r="C11" s="2">
        <v>3.376776381071112</v>
      </c>
      <c r="D11" s="2">
        <v>3.5538507215284838</v>
      </c>
      <c r="E11" s="2">
        <v>1.5171243383663711</v>
      </c>
      <c r="F11" s="2">
        <v>2.427606250224501</v>
      </c>
      <c r="G11" s="2">
        <v>2.544275666885742</v>
      </c>
      <c r="H11" s="9">
        <f>AVERAGE(B11:G11)</f>
        <v>2.4556279448800917</v>
      </c>
      <c r="K11" s="2"/>
      <c r="L11" s="2"/>
      <c r="M11" s="2"/>
      <c r="N11" s="2"/>
      <c r="O11" s="2"/>
      <c r="P11" s="2"/>
    </row>
    <row r="12" spans="1:16" x14ac:dyDescent="0.25">
      <c r="A12" s="1" t="s">
        <v>16</v>
      </c>
      <c r="B12" s="3">
        <v>0.54054054054053502</v>
      </c>
      <c r="C12" s="2">
        <v>10.05633802816901</v>
      </c>
      <c r="D12" s="2">
        <v>6.4668547249647323</v>
      </c>
      <c r="E12" s="2">
        <v>7.4769230769230921</v>
      </c>
      <c r="F12" s="2">
        <v>1.8987341772151889</v>
      </c>
      <c r="G12" s="2">
        <v>2.9002320185614878</v>
      </c>
      <c r="H12" s="9">
        <f>AVERAGE(B12:G12)</f>
        <v>4.889937094395675</v>
      </c>
      <c r="K12" s="3"/>
      <c r="L12" s="2"/>
      <c r="M12" s="2"/>
      <c r="N12" s="2"/>
      <c r="O12" s="2"/>
      <c r="P12" s="2"/>
    </row>
    <row r="13" spans="1:16" x14ac:dyDescent="0.25">
      <c r="A13" s="1" t="s">
        <v>17</v>
      </c>
      <c r="B13" s="2">
        <v>17.529880478087641</v>
      </c>
      <c r="C13" s="2">
        <v>24.793650793650801</v>
      </c>
      <c r="D13" s="2">
        <v>22.751724137931038</v>
      </c>
      <c r="E13" s="2">
        <v>18.872727272727271</v>
      </c>
      <c r="F13" s="2">
        <v>11.53846153846154</v>
      </c>
      <c r="G13" s="2">
        <v>18.717277486910991</v>
      </c>
      <c r="H13" s="9">
        <f>AVERAGE(B13:G13)</f>
        <v>19.033953617961547</v>
      </c>
      <c r="I13" s="10"/>
      <c r="K13" s="2"/>
      <c r="L13" s="2"/>
      <c r="M13" s="2"/>
      <c r="N13" s="2"/>
      <c r="O13" s="2"/>
      <c r="P13" s="2"/>
    </row>
    <row r="14" spans="1:16" x14ac:dyDescent="0.25">
      <c r="A14" s="1" t="s">
        <v>18</v>
      </c>
      <c r="B14" s="3">
        <v>0.92438390622302524</v>
      </c>
      <c r="C14" s="2">
        <v>16.094505640241241</v>
      </c>
      <c r="D14" s="2">
        <v>11.4434844589492</v>
      </c>
      <c r="E14" s="2">
        <v>10.3511085313108</v>
      </c>
      <c r="F14" s="2">
        <v>11.261216830594023</v>
      </c>
      <c r="G14" s="3">
        <v>3.7469247076951318</v>
      </c>
      <c r="H14" s="9">
        <f>AVERAGE(B14:G14)</f>
        <v>8.9702706791689035</v>
      </c>
      <c r="I14" s="10"/>
      <c r="K14" s="3"/>
      <c r="L14" s="2"/>
      <c r="M14" s="2"/>
      <c r="N14" s="2"/>
      <c r="O14" s="2"/>
      <c r="P14" s="3"/>
    </row>
    <row r="15" spans="1:16" x14ac:dyDescent="0.25">
      <c r="A15" s="1" t="s">
        <v>19</v>
      </c>
      <c r="B15" s="2" t="s">
        <v>22</v>
      </c>
      <c r="C15" s="2" t="s">
        <v>22</v>
      </c>
      <c r="D15" s="2" t="s">
        <v>22</v>
      </c>
      <c r="E15" s="2" t="s">
        <v>22</v>
      </c>
      <c r="F15" s="2">
        <v>11.321994043138231</v>
      </c>
      <c r="G15" s="2">
        <v>19.399140632841821</v>
      </c>
      <c r="H15" s="9">
        <f>AVERAGE(B15:G15)</f>
        <v>15.360567337990027</v>
      </c>
      <c r="I15" s="10"/>
      <c r="K15" s="2"/>
      <c r="L15" s="2"/>
      <c r="M15" s="2"/>
      <c r="N15" s="2"/>
      <c r="O15" s="2"/>
      <c r="P15" s="2"/>
    </row>
    <row r="16" spans="1:16" x14ac:dyDescent="0.25">
      <c r="A16" s="1" t="s">
        <v>20</v>
      </c>
      <c r="B16" s="3">
        <v>0.41468218148461577</v>
      </c>
      <c r="C16" s="3">
        <v>0.14441075407347631</v>
      </c>
      <c r="D16" s="3">
        <v>0.1644105588394007</v>
      </c>
      <c r="E16" s="3">
        <v>0.46086700061074293</v>
      </c>
      <c r="F16" s="3">
        <v>0.41259250007517068</v>
      </c>
      <c r="G16" s="3">
        <v>0.1453444437973905</v>
      </c>
      <c r="H16" s="9">
        <f>AVERAGE(B16:G16)</f>
        <v>0.2903845731467995</v>
      </c>
      <c r="K16" s="3"/>
      <c r="L16" s="3"/>
      <c r="M16" s="3"/>
      <c r="N16" s="3"/>
      <c r="O16" s="3"/>
      <c r="P16" s="3"/>
    </row>
  </sheetData>
  <conditionalFormatting sqref="J8:Z8 A1:Z7 A8:H8 A9:Z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982A-0190-4988-94C3-96B210C4D05C}">
  <dimension ref="A1:G16"/>
  <sheetViews>
    <sheetView workbookViewId="0">
      <selection activeCell="C22" sqref="C22"/>
    </sheetView>
  </sheetViews>
  <sheetFormatPr defaultRowHeight="15" x14ac:dyDescent="0.25"/>
  <cols>
    <col min="2" max="2" width="18.5703125" bestFit="1" customWidth="1"/>
    <col min="3" max="3" width="17.85546875" bestFit="1" customWidth="1"/>
    <col min="4" max="4" width="18.5703125" bestFit="1" customWidth="1"/>
    <col min="6" max="6" width="17.85546875" bestFit="1" customWidth="1"/>
    <col min="7" max="7" width="18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2">
        <f>IF(McHugh_Data!B2&gt;Simulated!B2,Difference!B2*-1,Difference!B2)</f>
        <v>-4.2104035883313013</v>
      </c>
      <c r="C2" s="2">
        <f>IF(McHugh_Data!C2&gt;Simulated!C2,Difference!C2*-1,Difference!C2)</f>
        <v>-21.378451858580959</v>
      </c>
      <c r="D2" s="2">
        <f>IF(McHugh_Data!D2&gt;Simulated!D2,Difference!D2*-1,Difference!D2)</f>
        <v>-33.270446469214093</v>
      </c>
      <c r="E2" s="2">
        <f>IF(McHugh_Data!E2&gt;Simulated!E2,Difference!E2*-1,Difference!E2)</f>
        <v>-6.8724920675412138</v>
      </c>
      <c r="F2" s="2">
        <f>IF(McHugh_Data!F2&gt;Simulated!F2,Difference!F2*-1,Difference!F2)</f>
        <v>3.8169519179724221</v>
      </c>
      <c r="G2" s="2">
        <f>IF(McHugh_Data!G2&gt;Simulated!G2,Difference!G2*-1,Difference!G2)</f>
        <v>-1.7139697499956359</v>
      </c>
    </row>
    <row r="3" spans="1:7" x14ac:dyDescent="0.25">
      <c r="A3" s="1" t="s">
        <v>7</v>
      </c>
      <c r="B3" s="3">
        <f>IF(McHugh_Data!B3&gt;Simulated!B3,Difference!B3*-1,Difference!B3)</f>
        <v>-0.31262804004265071</v>
      </c>
      <c r="C3" s="2">
        <f>IF(McHugh_Data!C3&gt;Simulated!C3,Difference!C3*-1,Difference!C3)</f>
        <v>-2.8523187271634942</v>
      </c>
      <c r="D3" s="2">
        <f>IF(McHugh_Data!D3&gt;Simulated!D3,Difference!D3*-1,Difference!D3)</f>
        <v>-2.3089718214568729</v>
      </c>
      <c r="E3" s="2">
        <f>IF(McHugh_Data!E3&gt;Simulated!E3,Difference!E3*-1,Difference!E3)</f>
        <v>-5.1576033946823312</v>
      </c>
      <c r="F3" s="2">
        <f>IF(McHugh_Data!F3&gt;Simulated!F3,Difference!F3*-1,Difference!F3)</f>
        <v>4.3276963053203277</v>
      </c>
      <c r="G3" s="2">
        <f>IF(McHugh_Data!G3&gt;Simulated!G3,Difference!G3*-1,Difference!G3)</f>
        <v>-6.5409809537181216</v>
      </c>
    </row>
    <row r="4" spans="1:7" x14ac:dyDescent="0.25">
      <c r="A4" s="1" t="s">
        <v>8</v>
      </c>
      <c r="B4" s="2">
        <f>IF(McHugh_Data!B4&gt;Simulated!B4,Difference!B4*-1,Difference!B4)</f>
        <v>-73.625858740078158</v>
      </c>
      <c r="C4" s="2">
        <f>IF(McHugh_Data!C4&gt;Simulated!C4,Difference!C4*-1,Difference!C4)</f>
        <v>-70.422638331067077</v>
      </c>
      <c r="D4" s="2">
        <f>IF(McHugh_Data!D4&gt;Simulated!D4,Difference!D4*-1,Difference!D4)</f>
        <v>-70.508433600993243</v>
      </c>
      <c r="E4" s="2">
        <f>IF(McHugh_Data!E4&gt;Simulated!E4,Difference!E4*-1,Difference!E4)</f>
        <v>-44.399786269934687</v>
      </c>
      <c r="F4" s="2">
        <f>IF(McHugh_Data!F4&gt;Simulated!F4,Difference!F4*-1,Difference!F4)</f>
        <v>-17.708976683732541</v>
      </c>
      <c r="G4" s="2">
        <f>IF(McHugh_Data!G4&gt;Simulated!G4,Difference!G4*-1,Difference!G4)</f>
        <v>-52.191330532305891</v>
      </c>
    </row>
    <row r="5" spans="1:7" x14ac:dyDescent="0.25">
      <c r="A5" s="1" t="s">
        <v>9</v>
      </c>
      <c r="B5" s="2">
        <f>IF(McHugh_Data!B5&gt;Simulated!B5,Difference!B5*-1,Difference!B5)</f>
        <v>-1.471859989044155</v>
      </c>
      <c r="C5" s="2">
        <f>IF(McHugh_Data!C5&gt;Simulated!C5,Difference!C5*-1,Difference!C5)</f>
        <v>-18.460749266864621</v>
      </c>
      <c r="D5" s="2">
        <f>IF(McHugh_Data!D5&gt;Simulated!D5,Difference!D5*-1,Difference!D5)</f>
        <v>-14.4899755479122</v>
      </c>
      <c r="E5" s="2">
        <f>IF(McHugh_Data!E5&gt;Simulated!E5,Difference!E5*-1,Difference!E5)</f>
        <v>-20.433569059941821</v>
      </c>
      <c r="F5" s="2">
        <f>IF(McHugh_Data!F5&gt;Simulated!F5,Difference!F5*-1,Difference!F5)</f>
        <v>-12.08158945587725</v>
      </c>
      <c r="G5" s="2">
        <f>IF(McHugh_Data!G5&gt;Simulated!G5,Difference!G5*-1,Difference!G5)</f>
        <v>-8.6878997529528093</v>
      </c>
    </row>
    <row r="6" spans="1:7" x14ac:dyDescent="0.25">
      <c r="A6" s="1" t="s">
        <v>10</v>
      </c>
      <c r="B6" s="3">
        <f>IF(McHugh_Data!B6&gt;Simulated!B6,Difference!B6*-1,Difference!B6)</f>
        <v>0.62584588089744653</v>
      </c>
      <c r="C6" s="2">
        <f>IF(McHugh_Data!C6&gt;Simulated!C6,Difference!C6*-1,Difference!C6)</f>
        <v>3.5662511019601379</v>
      </c>
      <c r="D6" s="3">
        <f>IF(McHugh_Data!D6&gt;Simulated!D6,Difference!D6*-1,Difference!D6)</f>
        <v>-0.93099775432464726</v>
      </c>
      <c r="E6" s="2">
        <f>IF(McHugh_Data!E6&gt;Simulated!E6,Difference!E6*-1,Difference!E6)</f>
        <v>14.10068464524292</v>
      </c>
      <c r="F6" s="2">
        <f>IF(McHugh_Data!F6&gt;Simulated!F6,Difference!F6*-1,Difference!F6)</f>
        <v>10.899241856432759</v>
      </c>
      <c r="G6" s="2">
        <f>IF(McHugh_Data!G6&gt;Simulated!G6,Difference!G6*-1,Difference!G6)</f>
        <v>-2.3175074087683161</v>
      </c>
    </row>
    <row r="7" spans="1:7" x14ac:dyDescent="0.25">
      <c r="A7" s="1" t="s">
        <v>11</v>
      </c>
      <c r="B7" s="2">
        <f>IF(McHugh_Data!B7&gt;Simulated!B7,Difference!B7*-1,Difference!B7)</f>
        <v>-76.202713746395119</v>
      </c>
      <c r="C7" s="2">
        <f>IF(McHugh_Data!C7&gt;Simulated!C7,Difference!C7*-1,Difference!C7)</f>
        <v>-41.581013554507493</v>
      </c>
      <c r="D7" s="2">
        <f>IF(McHugh_Data!D7&gt;Simulated!D7,Difference!D7*-1,Difference!D7)</f>
        <v>-46.951587626540302</v>
      </c>
      <c r="E7" s="2" t="str">
        <f>IF(McHugh_Data!E7&gt;Simulated!E7,Difference!E7*-1,Difference!E7)</f>
        <v>-</v>
      </c>
      <c r="F7" s="2">
        <f>IF(McHugh_Data!F7&gt;Simulated!F7,Difference!F7*-1,Difference!F7)</f>
        <v>-12.17118031505086</v>
      </c>
      <c r="G7" s="2">
        <f>IF(McHugh_Data!G7&gt;Simulated!G7,Difference!G7*-1,Difference!G7)</f>
        <v>-43.720459334089377</v>
      </c>
    </row>
    <row r="8" spans="1:7" x14ac:dyDescent="0.25">
      <c r="A8" s="1" t="s">
        <v>12</v>
      </c>
      <c r="B8" s="2">
        <f>IF(McHugh_Data!B8&gt;Simulated!B8,Difference!B8*-1,Difference!B8)</f>
        <v>-4.6969733146013937</v>
      </c>
      <c r="C8" s="2">
        <f>IF(McHugh_Data!C8&gt;Simulated!C8,Difference!C8*-1,Difference!C8)</f>
        <v>-54.817192024490069</v>
      </c>
      <c r="D8" s="2">
        <f>IF(McHugh_Data!D8&gt;Simulated!D8,Difference!D8*-1,Difference!D8)</f>
        <v>-66.63689291332318</v>
      </c>
      <c r="E8" s="2">
        <f>IF(McHugh_Data!E8&gt;Simulated!E8,Difference!E8*-1,Difference!E8)</f>
        <v>-30.65018577454169</v>
      </c>
      <c r="F8" s="2">
        <f>IF(McHugh_Data!F8&gt;Simulated!F8,Difference!F8*-1,Difference!F8)</f>
        <v>3.0493566775477321</v>
      </c>
      <c r="G8" s="2">
        <f>IF(McHugh_Data!G8&gt;Simulated!G8,Difference!G8*-1,Difference!G8)</f>
        <v>11.727928476022621</v>
      </c>
    </row>
    <row r="9" spans="1:7" x14ac:dyDescent="0.25">
      <c r="A9" s="1" t="s">
        <v>13</v>
      </c>
      <c r="B9" s="3">
        <f>IF(McHugh_Data!B9&gt;Simulated!B9,Difference!B9*-1,Difference!B9)</f>
        <v>0.48922031126115151</v>
      </c>
      <c r="C9" s="2">
        <f>IF(McHugh_Data!C9&gt;Simulated!C9,Difference!C9*-1,Difference!C9)</f>
        <v>-3.3011154603919231</v>
      </c>
      <c r="D9" s="2">
        <f>IF(McHugh_Data!D9&gt;Simulated!D9,Difference!D9*-1,Difference!D9)</f>
        <v>-0.957585921786408</v>
      </c>
      <c r="E9" s="2">
        <f>IF(McHugh_Data!E9&gt;Simulated!E9,Difference!E9*-1,Difference!E9)</f>
        <v>1.205597923975033</v>
      </c>
      <c r="F9" s="2">
        <f>IF(McHugh_Data!F9&gt;Simulated!F9,Difference!F9*-1,Difference!F9)</f>
        <v>-1.5647668722449051</v>
      </c>
      <c r="G9" s="3">
        <f>IF(McHugh_Data!G9&gt;Simulated!G9,Difference!G9*-1,Difference!G9)</f>
        <v>2.735023644568901E-2</v>
      </c>
    </row>
    <row r="10" spans="1:7" x14ac:dyDescent="0.25">
      <c r="A10" s="1" t="s">
        <v>14</v>
      </c>
      <c r="B10" s="2">
        <f>IF(McHugh_Data!B10&gt;Simulated!B10,Difference!B10*-1,Difference!B10)</f>
        <v>2.4153306794539642</v>
      </c>
      <c r="C10" s="3">
        <f>IF(McHugh_Data!C10&gt;Simulated!C10,Difference!C10*-1,Difference!C10)</f>
        <v>0.29936243574695259</v>
      </c>
      <c r="D10" s="2">
        <f>IF(McHugh_Data!D10&gt;Simulated!D10,Difference!D10*-1,Difference!D10)</f>
        <v>-1.045966076673754</v>
      </c>
      <c r="E10" s="2">
        <f>IF(McHugh_Data!E10&gt;Simulated!E10,Difference!E10*-1,Difference!E10)</f>
        <v>2.1041183184264729</v>
      </c>
      <c r="F10" s="2">
        <f>IF(McHugh_Data!F10&gt;Simulated!F10,Difference!F10*-1,Difference!F10)</f>
        <v>7.1399519697368907</v>
      </c>
      <c r="G10" s="2">
        <f>IF(McHugh_Data!G10&gt;Simulated!G10,Difference!G10*-1,Difference!G10)</f>
        <v>2.3700763096925481</v>
      </c>
    </row>
    <row r="11" spans="1:7" x14ac:dyDescent="0.25">
      <c r="A11" s="1" t="s">
        <v>15</v>
      </c>
      <c r="B11" s="2">
        <f>IF(McHugh_Data!B11&gt;Simulated!B11,Difference!B11*-1,Difference!B11)</f>
        <v>-1.31413431120434</v>
      </c>
      <c r="C11" s="2">
        <f>IF(McHugh_Data!C11&gt;Simulated!C11,Difference!C11*-1,Difference!C11)</f>
        <v>-3.376776381071112</v>
      </c>
      <c r="D11" s="2">
        <f>IF(McHugh_Data!D11&gt;Simulated!D11,Difference!D11*-1,Difference!D11)</f>
        <v>-3.5538507215284838</v>
      </c>
      <c r="E11" s="2">
        <f>IF(McHugh_Data!E11&gt;Simulated!E11,Difference!E11*-1,Difference!E11)</f>
        <v>-1.5171243383663711</v>
      </c>
      <c r="F11" s="2">
        <f>IF(McHugh_Data!F11&gt;Simulated!F11,Difference!F11*-1,Difference!F11)</f>
        <v>-2.427606250224501</v>
      </c>
      <c r="G11" s="2">
        <f>IF(McHugh_Data!G11&gt;Simulated!G11,Difference!G11*-1,Difference!G11)</f>
        <v>-2.544275666885742</v>
      </c>
    </row>
    <row r="12" spans="1:7" x14ac:dyDescent="0.25">
      <c r="A12" s="1" t="s">
        <v>16</v>
      </c>
      <c r="B12" s="3">
        <f>IF(McHugh_Data!B12&gt;Simulated!B12,Difference!B12*-1,Difference!B12)</f>
        <v>0.54054054054053502</v>
      </c>
      <c r="C12" s="2">
        <f>IF(McHugh_Data!C12&gt;Simulated!C12,Difference!C12*-1,Difference!C12)</f>
        <v>-10.05633802816901</v>
      </c>
      <c r="D12" s="2">
        <f>IF(McHugh_Data!D12&gt;Simulated!D12,Difference!D12*-1,Difference!D12)</f>
        <v>6.4668547249647323</v>
      </c>
      <c r="E12" s="2">
        <f>IF(McHugh_Data!E12&gt;Simulated!E12,Difference!E12*-1,Difference!E12)</f>
        <v>-7.4769230769230921</v>
      </c>
      <c r="F12" s="2">
        <f>IF(McHugh_Data!F12&gt;Simulated!F12,Difference!F12*-1,Difference!F12)</f>
        <v>-1.8987341772151889</v>
      </c>
      <c r="G12" s="2">
        <f>IF(McHugh_Data!G12&gt;Simulated!G12,Difference!G12*-1,Difference!G12)</f>
        <v>-2.9002320185614878</v>
      </c>
    </row>
    <row r="13" spans="1:7" x14ac:dyDescent="0.25">
      <c r="A13" s="1" t="s">
        <v>17</v>
      </c>
      <c r="B13" s="2">
        <f>IF(McHugh_Data!B13&gt;Simulated!B13,Difference!B13*-1,Difference!B13)</f>
        <v>-17.529880478087641</v>
      </c>
      <c r="C13" s="2">
        <f>IF(McHugh_Data!C13&gt;Simulated!C13,Difference!C13*-1,Difference!C13)</f>
        <v>-24.793650793650801</v>
      </c>
      <c r="D13" s="2">
        <f>IF(McHugh_Data!D13&gt;Simulated!D13,Difference!D13*-1,Difference!D13)</f>
        <v>-22.751724137931038</v>
      </c>
      <c r="E13" s="2">
        <f>IF(McHugh_Data!E13&gt;Simulated!E13,Difference!E13*-1,Difference!E13)</f>
        <v>-18.872727272727271</v>
      </c>
      <c r="F13" s="2">
        <f>IF(McHugh_Data!F13&gt;Simulated!F13,Difference!F13*-1,Difference!F13)</f>
        <v>-11.53846153846154</v>
      </c>
      <c r="G13" s="2">
        <f>IF(McHugh_Data!G13&gt;Simulated!G13,Difference!G13*-1,Difference!G13)</f>
        <v>-18.717277486910991</v>
      </c>
    </row>
    <row r="14" spans="1:7" x14ac:dyDescent="0.25">
      <c r="A14" s="1" t="s">
        <v>18</v>
      </c>
      <c r="B14" s="3">
        <f>IF(McHugh_Data!B14&gt;Simulated!B14,Difference!B14*-1,Difference!B14)</f>
        <v>-0.92438390622302524</v>
      </c>
      <c r="C14" s="2">
        <f>IF(McHugh_Data!C14&gt;Simulated!C14,Difference!C14*-1,Difference!C14)</f>
        <v>-16.094505640241241</v>
      </c>
      <c r="D14" s="2">
        <f>IF(McHugh_Data!D14&gt;Simulated!D14,Difference!D14*-1,Difference!D14)</f>
        <v>-11.4434844589492</v>
      </c>
      <c r="E14" s="2">
        <f>IF(McHugh_Data!E14&gt;Simulated!E14,Difference!E14*-1,Difference!E14)</f>
        <v>-10.3511085313108</v>
      </c>
      <c r="F14" s="2">
        <f>IF(McHugh_Data!F14&gt;Simulated!F14,Difference!F14*-1,Difference!F14)</f>
        <v>11.261216830594023</v>
      </c>
      <c r="G14" s="3">
        <f>IF(McHugh_Data!G14&gt;Simulated!G14,Difference!G14*-1,Difference!G14)</f>
        <v>-3.7469247076951318</v>
      </c>
    </row>
    <row r="15" spans="1:7" x14ac:dyDescent="0.25">
      <c r="A15" s="1" t="s">
        <v>19</v>
      </c>
      <c r="B15" s="2" t="str">
        <f>IF(McHugh_Data!B15&gt;Simulated!B15,Difference!B15*-1,Difference!B15)</f>
        <v>-</v>
      </c>
      <c r="C15" s="2" t="str">
        <f>IF(McHugh_Data!C15&gt;Simulated!C15,Difference!C15*-1,Difference!C15)</f>
        <v>-</v>
      </c>
      <c r="D15" s="2" t="str">
        <f>IF(McHugh_Data!D15&gt;Simulated!D15,Difference!D15*-1,Difference!D15)</f>
        <v>-</v>
      </c>
      <c r="E15" s="2" t="str">
        <f>IF(McHugh_Data!E15&gt;Simulated!E15,Difference!E15*-1,Difference!E15)</f>
        <v>-</v>
      </c>
      <c r="F15" s="2">
        <f>IF(McHugh_Data!F15&gt;Simulated!F15,Difference!F15*-1,Difference!F15)</f>
        <v>-11.321994043138231</v>
      </c>
      <c r="G15" s="2">
        <f>IF(McHugh_Data!G15&gt;Simulated!G15,Difference!G15*-1,Difference!G15)</f>
        <v>-19.399140632841821</v>
      </c>
    </row>
    <row r="16" spans="1:7" x14ac:dyDescent="0.25">
      <c r="A16" s="1" t="s">
        <v>20</v>
      </c>
      <c r="B16" s="3">
        <f>IF(McHugh_Data!B16&gt;Simulated!B16,Difference!B16*-1,Difference!B16)</f>
        <v>0.41468218148461577</v>
      </c>
      <c r="C16" s="3">
        <f>IF(McHugh_Data!C16&gt;Simulated!C16,Difference!C16*-1,Difference!C16)</f>
        <v>0.14441075407347631</v>
      </c>
      <c r="D16" s="3">
        <f>IF(McHugh_Data!D16&gt;Simulated!D16,Difference!D16*-1,Difference!D16)</f>
        <v>-0.1644105588394007</v>
      </c>
      <c r="E16" s="3">
        <f>IF(McHugh_Data!E16&gt;Simulated!E16,Difference!E16*-1,Difference!E16)</f>
        <v>0.46086700061074293</v>
      </c>
      <c r="F16" s="3">
        <f>IF(McHugh_Data!F16&gt;Simulated!F16,Difference!F16*-1,Difference!F16)</f>
        <v>0.41259250007517068</v>
      </c>
      <c r="G16" s="3">
        <f>IF(McHugh_Data!G16&gt;Simulated!G16,Difference!G16*-1,Difference!G16)</f>
        <v>-0.1453444437973905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Simulated</vt:lpstr>
      <vt:lpstr>McHugh_Data</vt:lpstr>
      <vt:lpstr>Difference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Ruben vandenBerg</cp:lastModifiedBy>
  <dcterms:created xsi:type="dcterms:W3CDTF">2023-03-09T11:43:22Z</dcterms:created>
  <dcterms:modified xsi:type="dcterms:W3CDTF">2023-04-01T20:10:18Z</dcterms:modified>
</cp:coreProperties>
</file>