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HP ELITEBOOK\OneDrive\Documentos\ProyectoFinalAP1Chavez\ProyectoFinalAP1Chavez\"/>
    </mc:Choice>
  </mc:AlternateContent>
  <xr:revisionPtr revIDLastSave="0" documentId="13_ncr:1_{0957196E-4C22-4881-8A4C-683607D90563}" xr6:coauthVersionLast="47" xr6:coauthVersionMax="47" xr10:uidLastSave="{00000000-0000-0000-0000-000000000000}"/>
  <bookViews>
    <workbookView xWindow="-120" yWindow="-120" windowWidth="20730" windowHeight="11040" firstSheet="5" activeTab="8" xr2:uid="{DD027FD9-CBF6-43AA-A57F-46EB109528E2}"/>
  </bookViews>
  <sheets>
    <sheet name="Plan de los interesados" sheetId="1" r:id="rId1"/>
    <sheet name="Plan de comunicación" sheetId="2" r:id="rId2"/>
    <sheet name="Plan de matriz de requerimiento" sheetId="3" r:id="rId3"/>
    <sheet name="Plan de costos" sheetId="4" r:id="rId4"/>
    <sheet name="Plan de riesgos" sheetId="5" r:id="rId5"/>
    <sheet name="Plan de Recuperacion Desastres" sheetId="6" r:id="rId6"/>
    <sheet name="Tablas indicadoras" sheetId="7" r:id="rId7"/>
    <sheet name="Experiencia Visual" sheetId="8" r:id="rId8"/>
    <sheet name="Analisis FODA"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3" i="8" l="1"/>
  <c r="F42" i="8"/>
  <c r="F44" i="8" s="1"/>
  <c r="C5" i="8"/>
  <c r="H30" i="4" l="1"/>
  <c r="J21" i="6"/>
  <c r="D5" i="6"/>
  <c r="E36" i="5"/>
  <c r="D36" i="5"/>
  <c r="F34" i="5"/>
  <c r="F33" i="5"/>
  <c r="F32" i="5"/>
  <c r="J33" i="5"/>
  <c r="K33" i="5" s="1"/>
  <c r="F31" i="5"/>
  <c r="J32" i="5"/>
  <c r="K32" i="5" s="1"/>
  <c r="F30" i="5"/>
  <c r="J31" i="5"/>
  <c r="F29" i="5"/>
  <c r="F28" i="5"/>
  <c r="F27" i="5"/>
  <c r="F26" i="5"/>
  <c r="F25" i="5"/>
  <c r="F24" i="5"/>
  <c r="F23" i="5"/>
  <c r="C4" i="5"/>
  <c r="J34" i="5" l="1"/>
  <c r="F36" i="5"/>
  <c r="K31" i="5"/>
  <c r="K34" i="5" s="1"/>
  <c r="H2" i="4" l="1"/>
  <c r="H24" i="4"/>
  <c r="H25" i="4" s="1"/>
  <c r="O3" i="2"/>
</calcChain>
</file>

<file path=xl/sharedStrings.xml><?xml version="1.0" encoding="utf-8"?>
<sst xmlns="http://schemas.openxmlformats.org/spreadsheetml/2006/main" count="699" uniqueCount="400">
  <si>
    <t>PLAN DE GESTIÓN DE LOS INTERESADOS</t>
  </si>
  <si>
    <t xml:space="preserve">PROYECTO: </t>
  </si>
  <si>
    <t xml:space="preserve">Información del Proyecto: </t>
  </si>
  <si>
    <t>Sistema de gestión de servicios, altas, bajas y consultas.</t>
  </si>
  <si>
    <t>INTERESADOS DEL PROYECTO</t>
  </si>
  <si>
    <t>ALCANCE E IMPACTO DEL PROYECTO SOBRE LOS INTERESADOS</t>
  </si>
  <si>
    <t>ESTRATEGIAS PARA LA GESTIÓN DE LOS INTERESADOS DEL PROYECTO</t>
  </si>
  <si>
    <t>NIVEL DE PARTICIPACIÓN</t>
  </si>
  <si>
    <t>PUNTOS</t>
  </si>
  <si>
    <t>Prioridad Media - Alta</t>
  </si>
  <si>
    <t>Prioridad Media</t>
  </si>
  <si>
    <t>Colaborar estrechamente con el departamento de TI para garantizar la integración adecuada de sistemas y la seguridad de la información.</t>
  </si>
  <si>
    <t>Alumnos dela UACM</t>
  </si>
  <si>
    <t>Profesores</t>
  </si>
  <si>
    <t xml:space="preserve">Administrador </t>
  </si>
  <si>
    <t xml:space="preserve">Equipo de desarrollo </t>
  </si>
  <si>
    <t xml:space="preserve">Usuarios principales que van a utilizar la aplicación </t>
  </si>
  <si>
    <t xml:space="preserve">Aportaran y validaran la calidad y la estrutura del sistema </t>
  </si>
  <si>
    <t xml:space="preserve">Gestionara a los usuarios y el temario </t>
  </si>
  <si>
    <t>Proporcionará apoyo técnico y asistencia en la implementación de soluciones tecnológicas para el proyecto.</t>
  </si>
  <si>
    <t xml:space="preserve">Encuestasd de satisfaccion </t>
  </si>
  <si>
    <t xml:space="preserve">Reuniones peridicas para validar el contenido </t>
  </si>
  <si>
    <t>Prioridad Alta</t>
  </si>
  <si>
    <t>PLAN DE COMUNICACIÓN</t>
  </si>
  <si>
    <t xml:space="preserve">FECHA: </t>
  </si>
  <si>
    <t>CANAL</t>
  </si>
  <si>
    <t>DESCRIPCIÓN</t>
  </si>
  <si>
    <t>OBJETIVO</t>
  </si>
  <si>
    <t>FRECUENCIA</t>
  </si>
  <si>
    <t>ASINCRONICA</t>
  </si>
  <si>
    <t>PARTICIPANTES INTERESADOS</t>
  </si>
  <si>
    <t xml:space="preserve">ROL </t>
  </si>
  <si>
    <t>Plataforma en línea donde los miembros del equipo pueden plantear preguntas, compartir ideas y discutir temas relacionados con el proyecto.</t>
  </si>
  <si>
    <t>Fomentar la colaboración y el intercambio de conocimientos entre los miembros del equipo.</t>
  </si>
  <si>
    <t>Mensual</t>
  </si>
  <si>
    <t xml:space="preserve">Si </t>
  </si>
  <si>
    <t xml:space="preserve">	Todos los miembros del equipo</t>
  </si>
  <si>
    <t>TODOS LOS MIEMBROS DEL EQUIPO</t>
  </si>
  <si>
    <t>Mantener a todos los miembros del equipo informados sobre el progreso y los hitos del proyecto.</t>
  </si>
  <si>
    <t>Continua</t>
  </si>
  <si>
    <t>Comunicación rápida y formal para discutir temas urgentes o resolver problemas de manera ágil y reuniones regulares del equipo de proyecto para discutir avances, problemas y próximos pasos.</t>
  </si>
  <si>
    <t>Facilitar la comunicación inmediata entre los miembros del equipo.</t>
  </si>
  <si>
    <t>Semanalmente</t>
  </si>
  <si>
    <t>Administración y gestión de un proyecto</t>
  </si>
  <si>
    <t>Semanal</t>
  </si>
  <si>
    <t>Reuniones de equipo</t>
  </si>
  <si>
    <t>Reuniones regulares del equipo de proyecto para discutir avances, problemas y próximos pasos.</t>
  </si>
  <si>
    <t>Facilitar la comunicación en tiempo real, resolver problemas y tomar decisiones.</t>
  </si>
  <si>
    <t>No</t>
  </si>
  <si>
    <t xml:space="preserve">Sistema móvil para el aprendizaje en la UACM </t>
  </si>
  <si>
    <t xml:space="preserve">Proyecto Final: Sistema móvil para el aprendizaje en la UACM </t>
  </si>
  <si>
    <t xml:space="preserve">Proyecto Final : Sistema móvil para el aprendizaje en la UACM </t>
  </si>
  <si>
    <t>Correo electrónico</t>
  </si>
  <si>
    <t>Envío de actualizaciones, anuncios y documentos importantes relacionados con el proyecto.</t>
  </si>
  <si>
    <t xml:space="preserve">Dcada tercer dia </t>
  </si>
  <si>
    <t>Si</t>
  </si>
  <si>
    <t>Todos los miembros del equipo</t>
  </si>
  <si>
    <t>GERENTE DE PROYECTO</t>
  </si>
  <si>
    <t>Plataforma Gant Proyect</t>
  </si>
  <si>
    <t>Planificación y desarrollo del proyecto libería</t>
  </si>
  <si>
    <t>Quincenalmente</t>
  </si>
  <si>
    <t>GERENTE DE PROYECTO, EQUIPO DEL PROYECTO</t>
  </si>
  <si>
    <t>Github</t>
  </si>
  <si>
    <t>Administración del proyecto y sus respectivas fases</t>
  </si>
  <si>
    <t>Desarrollo del proyecto libería</t>
  </si>
  <si>
    <t>Plataforma de gestión de proyectos</t>
  </si>
  <si>
    <t>Utilización de una plataforma en línea para compartir documentos, asignar tareas y realizar seguimiento del progreso.</t>
  </si>
  <si>
    <t>Centralizar la información del proyecto y proporcionar un lugar para la colaboración y el intercambio de archivos.</t>
  </si>
  <si>
    <t>GERENTE DE PROYECTO, EQUIPO DEL PROYECTO, CONSULTORES EXTERNOS</t>
  </si>
  <si>
    <t>Mensajes instantáneos (WhatsApp, Telegram, etc.)</t>
  </si>
  <si>
    <t>Comunicación rápida y informal para discutir temas urgentes o resolver problemas de manera ágil.</t>
  </si>
  <si>
    <t>Diariamente</t>
  </si>
  <si>
    <t>Foro de discusión en línea(NowComment,Discourse)</t>
  </si>
  <si>
    <t>Según sea Necesario</t>
  </si>
  <si>
    <t>Meet</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</si>
  <si>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</si>
  <si>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</si>
  <si>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</si>
  <si>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</si>
  <si>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</si>
  <si>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</si>
  <si>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</si>
  <si>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</si>
  <si>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</si>
  <si>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</si>
  <si>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</si>
  <si>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</si>
  <si>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</si>
  <si>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t>
  </si>
  <si>
    <t>Poder</t>
  </si>
  <si>
    <t>Impacto</t>
  </si>
  <si>
    <t>Calificación</t>
  </si>
  <si>
    <t>Nivel de prioridad</t>
  </si>
  <si>
    <t>RF01</t>
  </si>
  <si>
    <t>1.0.0</t>
  </si>
  <si>
    <t>Aprobado</t>
  </si>
  <si>
    <t>Moderada</t>
  </si>
  <si>
    <t>Agilizar procedimientos.</t>
  </si>
  <si>
    <t xml:space="preserve">Mejorar la atencion de los estudiantes y profesores de la universidad </t>
  </si>
  <si>
    <t>Se realizarán varios registros de prueba con diferentes parámetros.</t>
  </si>
  <si>
    <t>9,4</t>
  </si>
  <si>
    <t>Alta</t>
  </si>
  <si>
    <t>RF02</t>
  </si>
  <si>
    <t>RF03</t>
  </si>
  <si>
    <t>8,6</t>
  </si>
  <si>
    <t>RF04</t>
  </si>
  <si>
    <t>RF05</t>
  </si>
  <si>
    <t>RF06</t>
  </si>
  <si>
    <t>Optimizar el desempeño.</t>
  </si>
  <si>
    <t>Diseño de interfaz.</t>
  </si>
  <si>
    <t>Media</t>
  </si>
  <si>
    <t>RF07</t>
  </si>
  <si>
    <t>Matriz de Trazabilidad de Requisitos</t>
  </si>
  <si>
    <t xml:space="preserve">Nombre del Proyecto:  Sistema móvil para el aprendizaje en la UACM </t>
  </si>
  <si>
    <t>El sistema deberá guardar los datos ingresados en una base de datos</t>
  </si>
  <si>
    <t>RNF01</t>
  </si>
  <si>
    <t>RNF02</t>
  </si>
  <si>
    <t>RNF03</t>
  </si>
  <si>
    <t xml:space="preserve">El sistema deberá permitir el registro usuarios </t>
  </si>
  <si>
    <t xml:space="preserve">El sistema deberá permitir al usuario ingresar con correo electrónico y contraseña  </t>
  </si>
  <si>
    <t xml:space="preserve">El sistema deberá permitir al usuario consultar, modificar y eliminar su perfil  </t>
  </si>
  <si>
    <t xml:space="preserve">El sistema deberá mostrar los temas de acuerdo al plan de estudios de la UACM </t>
  </si>
  <si>
    <t>El sistema deberá guardar el progreso del usuario</t>
  </si>
  <si>
    <t>El sistema deberá permitir al usuario consultar su progreso y/o avance del curso</t>
  </si>
  <si>
    <t>La aplicación deberá ser amigable con el usuario</t>
  </si>
  <si>
    <t xml:space="preserve">El sistema deberá ser seguro </t>
  </si>
  <si>
    <t xml:space="preserve">El sistema deberá utilizar criptografía para las contraseñas </t>
  </si>
  <si>
    <t xml:space="preserve">Dada una petición de registro de usuario el sistema debera validar los datos ingresados para su registro </t>
  </si>
  <si>
    <t>Dada una petición de incio de sesion el sistema debera mandar a una pagina de inico del sistema validando su usuario y su contraseña</t>
  </si>
  <si>
    <t xml:space="preserve">Dada una peticion el usuario podrá gestionar su perfil ya sea para modificar datos, consultarlos o eliminar su perfil </t>
  </si>
  <si>
    <t xml:space="preserve">Dada una peticion el sistema debera permitir al usuario visualizar el contenido del temario del curso </t>
  </si>
  <si>
    <t xml:space="preserve">Dada una peticion el sistema deberá guardar automaticamente el progreso del usaurio que ha llevado en el curso </t>
  </si>
  <si>
    <t xml:space="preserve">Dada una petición, cuando el sisitema verifique hay una sesion activa deberá dejar al usuario consultar su avance que lleva durante el curso </t>
  </si>
  <si>
    <t xml:space="preserve">Dada una peticion el sisitema debera guardar automaticamente los datos que se han ingresado em la aplicación </t>
  </si>
  <si>
    <t xml:space="preserve">La aplicación deberá ser entendible y facil de usar </t>
  </si>
  <si>
    <t xml:space="preserve">El sisitema deberá ser seguro ya que lo que se ingresa serán datos sensibles del usuario </t>
  </si>
  <si>
    <t xml:space="preserve">El sisitema deberá ser seguro a la hora de guradr las contrseñas en la abse de datos </t>
  </si>
  <si>
    <t>Lider de proyecto y Profesor</t>
  </si>
  <si>
    <t>Aplicación movil</t>
  </si>
  <si>
    <t>Programación en base a los requerimienos del sistema</t>
  </si>
  <si>
    <t xml:space="preserve">Programación en base a los requerimienos </t>
  </si>
  <si>
    <t>Elaboro: Rubi Chávez</t>
  </si>
  <si>
    <t>UNIDADES</t>
  </si>
  <si>
    <t>CONCEPTO</t>
  </si>
  <si>
    <t>PRECIO</t>
  </si>
  <si>
    <t>COSTO DE CLASIFICACION</t>
  </si>
  <si>
    <t>TIEMPO</t>
  </si>
  <si>
    <t>MESES</t>
  </si>
  <si>
    <t>COSTO MENSUAL</t>
  </si>
  <si>
    <t>COSTO INDIRECTO</t>
  </si>
  <si>
    <t>Internet</t>
  </si>
  <si>
    <t>$200,00</t>
  </si>
  <si>
    <t>$100,00</t>
  </si>
  <si>
    <t>Mantenimiento</t>
  </si>
  <si>
    <t>TOTAL CI</t>
  </si>
  <si>
    <t>DEPRECIACION</t>
  </si>
  <si>
    <t>4 años</t>
  </si>
  <si>
    <t>Escritorio</t>
  </si>
  <si>
    <t>8 años</t>
  </si>
  <si>
    <t>$26,04</t>
  </si>
  <si>
    <t>Silla</t>
  </si>
  <si>
    <t>$31,25</t>
  </si>
  <si>
    <t>TOTAL D</t>
  </si>
  <si>
    <t>$765,63</t>
  </si>
  <si>
    <t>MANO DE OBRA</t>
  </si>
  <si>
    <t>Sueldo de programador A-J-S-FS</t>
  </si>
  <si>
    <t>Director Proyecto</t>
  </si>
  <si>
    <t>TOTAL MO</t>
  </si>
  <si>
    <t>AMORTIZACION</t>
  </si>
  <si>
    <t>Anual</t>
  </si>
  <si>
    <t>$37,50</t>
  </si>
  <si>
    <t>Antivirus Panda Titanium</t>
  </si>
  <si>
    <t>$25,00</t>
  </si>
  <si>
    <t>Certificación Android Studio</t>
  </si>
  <si>
    <t>$666,67</t>
  </si>
  <si>
    <t>Certificado Aplicacion web</t>
  </si>
  <si>
    <t>TOTAL A</t>
  </si>
  <si>
    <t>MATERIA PRIMA</t>
  </si>
  <si>
    <t>Material Theme</t>
  </si>
  <si>
    <t>$1.000,00</t>
  </si>
  <si>
    <t>TOTAL GENERAL</t>
  </si>
  <si>
    <t>COSTO TOTAL MENSUAL</t>
  </si>
  <si>
    <t>ESTIMACION DE TIEMPO MESES</t>
  </si>
  <si>
    <t>COSTO TOTAL</t>
  </si>
  <si>
    <t>MARGEN DE UTILIDAD</t>
  </si>
  <si>
    <t>PRECIO PROYECTO</t>
  </si>
  <si>
    <t>TOTAL EN GANANCIA</t>
  </si>
  <si>
    <t>UTILIDAD MENSUAL</t>
  </si>
  <si>
    <t>MAXIMO</t>
  </si>
  <si>
    <t>$57.789,58</t>
  </si>
  <si>
    <t>0,315</t>
  </si>
  <si>
    <t>$183.458,99</t>
  </si>
  <si>
    <t>$125.669,41</t>
  </si>
  <si>
    <t>$62.834,71</t>
  </si>
  <si>
    <t>MINIMO</t>
  </si>
  <si>
    <t>0,685</t>
  </si>
  <si>
    <t>$84.364,36</t>
  </si>
  <si>
    <t>$26.574,77</t>
  </si>
  <si>
    <t>$13.287,39</t>
  </si>
  <si>
    <t>Licencia Win 11 Pro</t>
  </si>
  <si>
    <t>Computador HP ProBook 440 G8 Notebook PC 
RAM 16 GB i5</t>
  </si>
  <si>
    <t>$208,33</t>
  </si>
  <si>
    <t>Proyecto:</t>
  </si>
  <si>
    <t>Proyecto de Digitalización para la Universidad</t>
  </si>
  <si>
    <t>Elaboró:</t>
  </si>
  <si>
    <t>Rubi Chávez</t>
  </si>
  <si>
    <t>Fecha:</t>
  </si>
  <si>
    <t>Información del proyecto:</t>
  </si>
  <si>
    <t>ETAPA INICIAL</t>
  </si>
  <si>
    <t>Identidicación de riesgos</t>
  </si>
  <si>
    <t>R01</t>
  </si>
  <si>
    <t>Mala configuración de software y mal mantenimiento de equipo</t>
  </si>
  <si>
    <t>R02</t>
  </si>
  <si>
    <t>Falta de requisitos claros y mala definición de alcance</t>
  </si>
  <si>
    <t>R03</t>
  </si>
  <si>
    <t>Requerimientos de hardware mínimos no cumplidos</t>
  </si>
  <si>
    <t>R04</t>
  </si>
  <si>
    <t>Falta de conocimiento práctico de soluciones móviles</t>
  </si>
  <si>
    <t>R05</t>
  </si>
  <si>
    <t>Falta de documentación y previstos de control de versiones</t>
  </si>
  <si>
    <t>R06</t>
  </si>
  <si>
    <t>Falta de previsión en tiempos y mala comunicación interna y externa</t>
  </si>
  <si>
    <t>R07</t>
  </si>
  <si>
    <t>R08</t>
  </si>
  <si>
    <t>No realizar respaldos de documentación y prototipo de proyecto en físico y nube</t>
  </si>
  <si>
    <t>R09</t>
  </si>
  <si>
    <t>Riesgos de falta de energía eléctrica, corto circuito, fallo total del equipo</t>
  </si>
  <si>
    <t>R10</t>
  </si>
  <si>
    <t>Proceso penal, problema personal, falta de recurso financiero, desmotivación</t>
  </si>
  <si>
    <t>R11</t>
  </si>
  <si>
    <t>Incumplimiento de no presentar y entregar proyecto por problemas de salud</t>
  </si>
  <si>
    <t>R12</t>
  </si>
  <si>
    <t>Desastre natural, terremoto, incendio</t>
  </si>
  <si>
    <t>Cambio de residencia o carrera</t>
  </si>
  <si>
    <t>ETAPA II ANALISIS DE RIESGOS</t>
  </si>
  <si>
    <t>Riesgo</t>
  </si>
  <si>
    <t>Probabilidad 1- 5</t>
  </si>
  <si>
    <t>Impacto 1 - 5</t>
  </si>
  <si>
    <t>Prioridad (P*I)</t>
  </si>
  <si>
    <t xml:space="preserve">Criterio de tolerancia </t>
  </si>
  <si>
    <t xml:space="preserve">Estrategias de mitigacion </t>
  </si>
  <si>
    <t>BAJA</t>
  </si>
  <si>
    <t xml:space="preserve">Mantenimiento a equipo </t>
  </si>
  <si>
    <t>Criterio de tolarancia</t>
  </si>
  <si>
    <t>MEDIA</t>
  </si>
  <si>
    <t>Especificacion clara del alcanc del proyecto</t>
  </si>
  <si>
    <t>1 a 10</t>
  </si>
  <si>
    <t>Actualizacion del equipo</t>
  </si>
  <si>
    <t>11 a 20</t>
  </si>
  <si>
    <t>Respaldos GITHUB</t>
  </si>
  <si>
    <t>21 a  25</t>
  </si>
  <si>
    <t>ALTA</t>
  </si>
  <si>
    <t>UPS, Planta</t>
  </si>
  <si>
    <t>Practicar, certificar, tomar cusros</t>
  </si>
  <si>
    <t>Tabla de conclusiones y riesgos</t>
  </si>
  <si>
    <t xml:space="preserve">Grafica de Gantt supervisada y curso de comunicación </t>
  </si>
  <si>
    <t>Entregar y presentar en linea</t>
  </si>
  <si>
    <t>Realizar documentacion cada 3 dias y revisarla</t>
  </si>
  <si>
    <t>Platica con psicologo motivacional</t>
  </si>
  <si>
    <t>Comer y dormir bien, ir al medico</t>
  </si>
  <si>
    <t xml:space="preserve">Ser constantes hasta la terminacion del proyecto </t>
  </si>
  <si>
    <t>ESTAPA III. MANEJO - SOLUCION</t>
  </si>
  <si>
    <t>Responsable</t>
  </si>
  <si>
    <t>Estado</t>
  </si>
  <si>
    <t>Equipo de desarrollo y de TI</t>
  </si>
  <si>
    <t>En curso</t>
  </si>
  <si>
    <t>Estados</t>
  </si>
  <si>
    <t>Director de proyecto</t>
  </si>
  <si>
    <t>En progreso</t>
  </si>
  <si>
    <t xml:space="preserve">Apenas se incia </t>
  </si>
  <si>
    <t>Equipo de TI</t>
  </si>
  <si>
    <t>Pendiente</t>
  </si>
  <si>
    <t>No aplicable</t>
  </si>
  <si>
    <t>Equipo de desarrollo</t>
  </si>
  <si>
    <t xml:space="preserve">Ya esta aplicacdo al equipo de trabajo </t>
  </si>
  <si>
    <t>Mitigado</t>
  </si>
  <si>
    <t>Todos</t>
  </si>
  <si>
    <t>Equipo de desarrollo y director de proyecto</t>
  </si>
  <si>
    <t xml:space="preserve"> Sistema móvil para el aprendizaje en la UACM </t>
  </si>
  <si>
    <t>Plan de Recuperacion de Desastres y continuidad de negocio</t>
  </si>
  <si>
    <t>FASES ESCENARIO DE DESASTRES</t>
  </si>
  <si>
    <t>CLAVE</t>
  </si>
  <si>
    <t>ESCENARIOS</t>
  </si>
  <si>
    <t>FUENTES</t>
  </si>
  <si>
    <t>ACTIVACION DE PRD</t>
  </si>
  <si>
    <t>NIVEL PROBABILIDAD</t>
  </si>
  <si>
    <t>NIVEL IMPACTO</t>
  </si>
  <si>
    <t>MTPD</t>
  </si>
  <si>
    <t xml:space="preserve">PRIORIDAD RECUPERACION </t>
  </si>
  <si>
    <t>COSTO MX$</t>
  </si>
  <si>
    <t>D01</t>
  </si>
  <si>
    <t>Desastre en la area de produccion de software</t>
  </si>
  <si>
    <t>F01 - Vandalismo sabotaje</t>
  </si>
  <si>
    <t>ACTIVO</t>
  </si>
  <si>
    <t>P3</t>
  </si>
  <si>
    <t>I4</t>
  </si>
  <si>
    <t>8 - 24 hrs</t>
  </si>
  <si>
    <t>NIVEL 3</t>
  </si>
  <si>
    <t>D02</t>
  </si>
  <si>
    <t>F02 - Incendio no controlado</t>
  </si>
  <si>
    <t>I5</t>
  </si>
  <si>
    <t>&gt; 30 dias</t>
  </si>
  <si>
    <t>NIVEL 8</t>
  </si>
  <si>
    <t>D03</t>
  </si>
  <si>
    <t xml:space="preserve">F03 - Falla de alimentacion electrica general </t>
  </si>
  <si>
    <t>P5</t>
  </si>
  <si>
    <t>I3</t>
  </si>
  <si>
    <t>24 - 48 hrs</t>
  </si>
  <si>
    <t xml:space="preserve">NIVEL 4 </t>
  </si>
  <si>
    <t>D04</t>
  </si>
  <si>
    <t>F04 - Perdida de comunicaciones</t>
  </si>
  <si>
    <t>D05</t>
  </si>
  <si>
    <t>F05 - Desastres naturales</t>
  </si>
  <si>
    <t>P2</t>
  </si>
  <si>
    <t>D06</t>
  </si>
  <si>
    <t>F06 - Perdida total del equipo de trabajo(laptop)</t>
  </si>
  <si>
    <t>P1</t>
  </si>
  <si>
    <t>&lt;= 4 hrs</t>
  </si>
  <si>
    <t>NIVEL 1</t>
  </si>
  <si>
    <t>D07</t>
  </si>
  <si>
    <t xml:space="preserve">F07 - Ataque cibernetico a nivel global </t>
  </si>
  <si>
    <t>P4</t>
  </si>
  <si>
    <t>D08</t>
  </si>
  <si>
    <t>F08 - Huelgas</t>
  </si>
  <si>
    <t>48 hrs - 7 dias</t>
  </si>
  <si>
    <t>D09</t>
  </si>
  <si>
    <t>F09 - Pandemia</t>
  </si>
  <si>
    <t>D10</t>
  </si>
  <si>
    <t>F10 - Conflictos de intereses (Problemas internos)</t>
  </si>
  <si>
    <t>&lt;= hrs</t>
  </si>
  <si>
    <t>Proyecto aplicación móvil para el aprendizaje  Chavez SA de CV</t>
  </si>
  <si>
    <t xml:space="preserve"> </t>
  </si>
  <si>
    <t>Luz</t>
  </si>
  <si>
    <t>$500,00</t>
  </si>
  <si>
    <t>Plan de Calidad ( METRICAS-PRUEBAS  )</t>
  </si>
  <si>
    <t xml:space="preserve">Elaborada por : </t>
  </si>
  <si>
    <t>Rubi Chavez</t>
  </si>
  <si>
    <t xml:space="preserve">Fecha </t>
  </si>
  <si>
    <t>Experiencia visual</t>
  </si>
  <si>
    <t>Debe proporcionar los patrones de interacción y diseño visual estándares de  cuando corresponda a fin de garantizar una experiencia del usuario intuitiva y coherente</t>
  </si>
  <si>
    <t>Área</t>
  </si>
  <si>
    <t>ID</t>
  </si>
  <si>
    <t>Pruebas</t>
  </si>
  <si>
    <t>Descripción</t>
  </si>
  <si>
    <t>CUMPLE</t>
  </si>
  <si>
    <t>Navegación</t>
  </si>
  <si>
    <t>VX-N1</t>
  </si>
  <si>
    <t>CR-3</t>
  </si>
  <si>
    <t>La app admite la navegación estándar del botón Atrás y no utiliza avisos personalizados en pantalla para este.</t>
  </si>
  <si>
    <t>SI</t>
  </si>
  <si>
    <t>VX-N2</t>
  </si>
  <si>
    <t>La app admite la navegación por gestos a fin de navegar a la pantalla principal y volver a ella.</t>
  </si>
  <si>
    <t>VX-N3</t>
  </si>
  <si>
    <t>CR-1</t>
  </si>
  <si>
    <t>La app preserva y restaura correctamente el estado del usuario o la app.</t>
  </si>
  <si>
    <t>La app preserva el estado del usuario o la app cuando abandona el primer plano y evita la pérdida accidental de datos a causa de la navegación hacia atrás y otros cambios de estado.</t>
  </si>
  <si>
    <t>NO</t>
  </si>
  <si>
    <t>CR-5</t>
  </si>
  <si>
    <t>Cuando regresa al primer plano, la app debe restablecer el estado preservado y cualquier transacción con estado importante que esté pendiente. Entre los ejemplos, se incluyen cambios en campos editables, progreso de un juego, menús, videos y otras secciones de la app o el juego.</t>
  </si>
  <si>
    <t>1. Cuando se reanuda la app desde el conmutador de Apps recientes, la app regresa al usuario al estado exacto en que se encontraba la última vez que este la utilizó.</t>
  </si>
  <si>
    <t>2. Cuando se reanuda la app después de la activación del dispositivo (luego de haber estado bloqueado), esta regresa al usuario al estado exacto en que se encontraba en la última utilización.</t>
  </si>
  <si>
    <t>3. Cuando se reinicie desde Página principal o Todas las apps, la app debería realizar una de las siguientes acciones, según cuánto tiempo haya transcurrido desde la última utilización:</t>
  </si>
  <si>
    <t>Si la app se usó por última vez hace poco tiempo (minutos), restablece el estado de la app lo más cerca posible de su estado anterior.</t>
  </si>
  <si>
    <t>Si pasó más tiempo desde que se usó la app por última vez, restablécela lo más cerca posible de su estado anterior o iníciala en su pantalla principal o en cualquier otro estado predeterminado.</t>
  </si>
  <si>
    <t>IU y gráficos</t>
  </si>
  <si>
    <t>VX-U1</t>
  </si>
  <si>
    <t>La app admite orientaciones horizontal y vertical, y estados de dispositivos plegados y desplegados.</t>
  </si>
  <si>
    <t>Las orientaciones y los estados de plegado exponen básicamente las mismas funciones y acciones, y conservan la paridad funcional.</t>
  </si>
  <si>
    <t>VX-U2</t>
  </si>
  <si>
    <t>La app llena su ventana en ambas orientaciones y no está en formato letterbox debido a los cambios de configuración, como el plegado y el desplegado del dispositivo.</t>
  </si>
  <si>
    <t>Se acepta el uso mínimo de formato de pantalla ancha para compensar pequeñas variaciones en la geometría de la pantalla.</t>
  </si>
  <si>
    <t>VX-U3</t>
  </si>
  <si>
    <t>La app controla correctamente las transiciones rápidas entre las orientaciones de la pantalla y el plegado y desplegado del dispositivo sin problemas de renderización de la pantalla y sin perder el estado.</t>
  </si>
  <si>
    <t>Notificaciones</t>
  </si>
  <si>
    <t>VX-S1</t>
  </si>
  <si>
    <t>CR-9</t>
  </si>
  <si>
    <t>Las notificaciones siguen los lineamientos de diseño. En particular:</t>
  </si>
  <si>
    <t>1. Las notificaciones no se utilizan para realizar promoción cruzada ni para publicitar otro producto, ya que Play Store lo prohíbe de forma estricta.</t>
  </si>
  <si>
    <t>2. Los canales de notificaciones se definen según las prácticas recomendadas, en lugar de entregar todas las notificaciones desde un canal único.</t>
  </si>
  <si>
    <t>3. Selecciona la prioridad de notificación correcta.</t>
  </si>
  <si>
    <t>4. Cuando sea posible, las notificaciones se consolidarán en un solo grupo de notificaciones.</t>
  </si>
  <si>
    <t>5. Establece tiempos de espera para las notificaciones cuando sea necesario.</t>
  </si>
  <si>
    <t>6. Las notificaciones solo son recurrentes si están relacionadas con eventos actuales (como la reproducción de música o una llamada telefónica). Para obtener más información, consulta la sección Funcionalidad.</t>
  </si>
  <si>
    <t>Accesibilidad</t>
  </si>
  <si>
    <t>VX-A1</t>
  </si>
  <si>
    <t>CR-all</t>
  </si>
  <si>
    <t>El tamaño de los objetivos táctiles debe ser de 48 dp como mínimo. Más información.</t>
  </si>
  <si>
    <t>VX-A2</t>
  </si>
  <si>
    <t>El contenido de primer plano y el texto de la app deben mantener una relación de contraste de color lo suficientemente alta con su fondo:</t>
  </si>
  <si>
    <t>3.0:1 para texto o gráficos grandes</t>
  </si>
  <si>
    <t>4.5:1 para texto pequeño (texto menor a 18 puntos o si el texto está en negrita y es inferior a 14 puntos)</t>
  </si>
  <si>
    <t>Obtén más información sobre el color y el contraste.</t>
  </si>
  <si>
    <t>VX-A3</t>
  </si>
  <si>
    <t>Describe cada elemento de la IU, excepto TextView, mediante contentDescription.</t>
  </si>
  <si>
    <t>CUMPLE TOTALES</t>
  </si>
  <si>
    <t>NO CUMPLE</t>
  </si>
  <si>
    <t>EVALUACION TOTAL DE SEGURIDAD</t>
  </si>
  <si>
    <t>$23.216,67</t>
  </si>
  <si>
    <t>CONCLUSIÓNES FINALES FODA</t>
  </si>
  <si>
    <t>Tras realizar un análisis FODA exhaustivo del software, se han identificado una serie de factores internos y externos que influyen en su desarrollo, implementación y posicionamiento en el mercado. A continuación se presenta un resumen de las principales conclusiones: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</si>
</sst>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d/m/yyyy"/>
    <numFmt numFmtId="165" formatCode="[$$-80A]#,##0.00;\-[$$-80A]#,##0.00"/>
    <numFmt numFmtId="166" formatCode="_-[$$-80A]* #,##0.00_-;\-[$$-80A]* #,##0.00_-;_-[$$-80A]* &quot;-&quot;??_-;_-@_-"/>
    <numFmt numFmtId="167" formatCode="d/m/yy&quot; &quot;hh&quot;:&quot;mm"/>
    <numFmt numFmtId="168" formatCode="0.0"/>
  </numFmts>
  <fonts count="42"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1"/>
      <name val="Aptos Narrow"/>
      <family val="2"/>
      <scheme val="minor"/>
    </font>
    <font>
      <b/>
      <sz val="14"/>
      <color theme="0"/>
      <name val="Aptos Narrow"/>
      <family val="2"/>
      <scheme val="minor"/>
    </font>
    <font>
      <sz val="11"/>
      <name val="Aptos Narrow"/>
      <family val="2"/>
      <scheme val="minor"/>
    </font>
    <font>
      <b/>
      <sz val="14"/>
      <color theme="1"/>
      <name val="Aptos Narrow"/>
      <family val="2"/>
      <scheme val="minor"/>
    </font>
    <font>
      <b/>
      <sz val="14"/>
      <color rgb="FFFFFFFF"/>
      <name val="Aptos Narrow"/>
      <family val="2"/>
      <scheme val="minor"/>
    </font>
    <font>
      <sz val="10"/>
      <color theme="1"/>
      <name val="Aptos Narrow"/>
      <family val="2"/>
      <scheme val="minor"/>
    </font>
    <font>
      <sz val="10"/>
      <name val="Aptos Narrow"/>
      <family val="2"/>
      <scheme val="minor"/>
    </font>
    <font>
      <sz val="10"/>
      <color rgb="FF0D0D0D"/>
      <name val="Aptos Narrow"/>
      <family val="2"/>
      <scheme val="minor"/>
    </font>
    <font>
      <b/>
      <sz val="10"/>
      <name val="Aptos Narrow"/>
      <family val="2"/>
      <scheme val="minor"/>
    </font>
    <font>
      <sz val="11"/>
      <name val="Aptos Narrow"/>
      <family val="2"/>
    </font>
    <font>
      <sz val="11"/>
      <color theme="1"/>
      <name val="Aptos Narrow"/>
      <family val="2"/>
    </font>
    <font>
      <b/>
      <sz val="11"/>
      <color theme="0"/>
      <name val="Aptos Narrow"/>
      <family val="2"/>
    </font>
    <font>
      <b/>
      <sz val="11"/>
      <color theme="1"/>
      <name val="Aptos Narrow"/>
      <family val="2"/>
    </font>
    <font>
      <b/>
      <sz val="11"/>
      <name val="Aptos Narrow"/>
      <family val="2"/>
    </font>
    <font>
      <sz val="9"/>
      <color rgb="FF0D0D0D"/>
      <name val="Quattrocento Sans"/>
      <family val="2"/>
    </font>
    <font>
      <b/>
      <sz val="18"/>
      <color theme="1"/>
      <name val="Calibri"/>
      <family val="2"/>
    </font>
    <font>
      <sz val="11"/>
      <color theme="1"/>
      <name val="Calibri"/>
      <family val="2"/>
    </font>
    <font>
      <b/>
      <sz val="11"/>
      <color theme="1"/>
      <name val="Calibri"/>
      <family val="2"/>
    </font>
    <font>
      <b/>
      <sz val="11"/>
      <color rgb="FFFFFFFF"/>
      <name val="Calibri"/>
      <family val="2"/>
    </font>
    <font>
      <sz val="11"/>
      <color rgb="FFFFFFFF"/>
      <name val="Calibri"/>
      <family val="2"/>
    </font>
    <font>
      <sz val="11"/>
      <color rgb="FF000000"/>
      <name val="Arial"/>
      <family val="2"/>
    </font>
    <font>
      <sz val="8"/>
      <name val="Aptos Narrow"/>
      <family val="2"/>
      <scheme val="minor"/>
    </font>
    <font>
      <sz val="10"/>
      <color theme="1"/>
      <name val="Arial"/>
      <family val="2"/>
    </font>
    <font>
      <b/>
      <sz val="10"/>
      <color theme="1"/>
      <name val="Arial"/>
      <family val="2"/>
    </font>
    <font>
      <b/>
      <sz val="10"/>
      <color theme="1"/>
      <name val="Liberation Sans"/>
    </font>
    <font>
      <i/>
      <sz val="10"/>
      <color theme="1"/>
      <name val="Liberation Sans"/>
    </font>
    <font>
      <b/>
      <sz val="11"/>
      <name val="Aptos Narrow"/>
      <family val="2"/>
      <scheme val="minor"/>
    </font>
    <font>
      <b/>
      <sz val="11"/>
      <color rgb="FFFF0000"/>
      <name val="Aptos Narrow"/>
      <family val="2"/>
      <scheme val="minor"/>
    </font>
    <font>
      <sz val="11"/>
      <color rgb="FF00B0F0"/>
      <name val="Aptos Narrow"/>
      <family val="2"/>
      <scheme val="minor"/>
    </font>
    <font>
      <sz val="11"/>
      <color rgb="FF7030A0"/>
      <name val="Aptos Narrow"/>
      <family val="2"/>
      <scheme val="minor"/>
    </font>
    <font>
      <i/>
      <sz val="11"/>
      <color theme="1"/>
      <name val="Aptos Narrow"/>
      <family val="2"/>
      <scheme val="minor"/>
    </font>
    <font>
      <b/>
      <sz val="16"/>
      <color theme="1"/>
      <name val="Aptos Narrow"/>
      <family val="2"/>
      <scheme val="minor"/>
    </font>
    <font>
      <b/>
      <sz val="14"/>
      <color theme="1"/>
      <name val="Calibri"/>
      <family val="2"/>
    </font>
    <font>
      <b/>
      <sz val="12"/>
      <color theme="0"/>
      <name val="Aptos Narrow"/>
      <family val="2"/>
      <scheme val="minor"/>
    </font>
    <font>
      <b/>
      <sz val="18"/>
      <color theme="0"/>
      <name val="Calibri"/>
      <family val="2"/>
    </font>
    <font>
      <b/>
      <sz val="16"/>
      <color rgb="FFFFFFFF"/>
      <name val="Aptos Narrow"/>
      <family val="2"/>
      <scheme val="minor"/>
    </font>
    <font>
      <sz val="12"/>
      <color theme="1"/>
      <name val="Aptos Narrow"/>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rgb="FFFFFFFF"/>
        <bgColor rgb="FFFFFFFF"/>
      </patternFill>
    </fill>
    <fill>
      <patternFill patternType="solid">
        <fgColor theme="8" tint="0.39997558519241921"/>
        <bgColor rgb="FF78206E"/>
      </patternFill>
    </fill>
    <fill>
      <patternFill patternType="solid">
        <fgColor theme="8" tint="0.39997558519241921"/>
        <bgColor rgb="FF0B769F"/>
      </patternFill>
    </fill>
    <fill>
      <patternFill patternType="solid">
        <fgColor rgb="FFFFFFFF"/>
        <bgColor indexed="64"/>
      </patternFill>
    </fill>
    <fill>
      <patternFill patternType="solid">
        <fgColor rgb="FF1F497D"/>
        <bgColor indexed="64"/>
      </patternFill>
    </fill>
    <fill>
      <patternFill patternType="solid">
        <fgColor rgb="FF000000"/>
        <bgColor rgb="FF000000"/>
      </patternFill>
    </fill>
    <fill>
      <patternFill patternType="solid">
        <fgColor theme="5" tint="0.59999389629810485"/>
        <bgColor indexed="64"/>
      </patternFill>
    </fill>
    <fill>
      <patternFill patternType="solid">
        <fgColor rgb="FFFFFF99"/>
        <bgColor indexed="64"/>
      </patternFill>
    </fill>
    <fill>
      <patternFill patternType="solid">
        <fgColor theme="9" tint="0.59999389629810485"/>
        <bgColor indexed="64"/>
      </patternFill>
    </fill>
    <fill>
      <patternFill patternType="solid">
        <fgColor theme="1"/>
        <bgColor indexed="64"/>
      </patternFill>
    </fill>
    <fill>
      <patternFill patternType="solid">
        <fgColor theme="1"/>
        <bgColor theme="1"/>
      </patternFill>
    </fill>
    <fill>
      <patternFill patternType="solid">
        <fgColor rgb="FF6E0457"/>
        <bgColor indexed="64"/>
      </patternFill>
    </fill>
  </fills>
  <borders count="4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indexed="64"/>
      </left>
      <right style="thin">
        <color indexed="64"/>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rgb="FF000000"/>
      </left>
      <right style="medium">
        <color rgb="FF000000"/>
      </right>
      <top style="medium">
        <color rgb="FF000000"/>
      </top>
      <bottom style="medium">
        <color rgb="FF000000"/>
      </bottom>
      <diagonal/>
    </border>
    <border>
      <left/>
      <right style="thin">
        <color indexed="64"/>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3">
    <xf numFmtId="0" fontId="0" fillId="0" borderId="0"/>
    <xf numFmtId="44" fontId="1" fillId="0" borderId="0" applyFont="0" applyFill="0" applyBorder="0" applyAlignment="0" applyProtection="0"/>
    <xf numFmtId="0" fontId="5" fillId="0" borderId="0"/>
  </cellStyleXfs>
  <cellXfs count="159">
    <xf numFmtId="0" fontId="0" fillId="0" borderId="0" xfId="0"/>
    <xf numFmtId="0" fontId="15" fillId="0" borderId="4" xfId="0" applyFont="1" applyBorder="1" applyAlignment="1">
      <alignment horizontal="center" vertical="center"/>
    </xf>
    <xf numFmtId="0" fontId="16" fillId="5" borderId="4" xfId="0" applyFont="1" applyFill="1" applyBorder="1" applyAlignment="1">
      <alignment horizontal="center" vertical="center"/>
    </xf>
    <xf numFmtId="0" fontId="0" fillId="0" borderId="0" xfId="0"/>
    <xf numFmtId="0" fontId="1" fillId="0" borderId="0" xfId="2" applyFont="1"/>
    <xf numFmtId="0" fontId="6" fillId="4" borderId="0" xfId="2" applyFont="1" applyFill="1" applyAlignment="1">
      <alignment horizontal="center" vertical="center"/>
    </xf>
    <xf numFmtId="0" fontId="19" fillId="6" borderId="11" xfId="0" applyFont="1" applyFill="1" applyBorder="1" applyAlignment="1">
      <alignment horizontal="center" vertical="center" wrapText="1"/>
    </xf>
    <xf numFmtId="0" fontId="0" fillId="0" borderId="11" xfId="0" applyBorder="1" applyAlignment="1">
      <alignment horizontal="center" vertical="center" wrapText="1"/>
    </xf>
    <xf numFmtId="0" fontId="12" fillId="3" borderId="11" xfId="2" applyFont="1" applyFill="1" applyBorder="1" applyAlignment="1">
      <alignment horizontal="center" vertical="center"/>
    </xf>
    <xf numFmtId="0" fontId="10" fillId="0" borderId="11" xfId="2" applyFont="1" applyBorder="1" applyAlignment="1">
      <alignment horizontal="center" vertical="center" wrapText="1"/>
    </xf>
    <xf numFmtId="0" fontId="23"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0" fontId="21" fillId="6" borderId="0" xfId="0" applyFont="1" applyFill="1" applyBorder="1" applyAlignment="1">
      <alignment vertical="center" wrapText="1"/>
    </xf>
    <xf numFmtId="0" fontId="0" fillId="0" borderId="19" xfId="0" applyBorder="1"/>
    <xf numFmtId="0" fontId="0" fillId="0" borderId="21" xfId="0" applyBorder="1"/>
    <xf numFmtId="0" fontId="0" fillId="0" borderId="22" xfId="0" applyBorder="1"/>
    <xf numFmtId="0" fontId="21" fillId="6" borderId="18" xfId="0" applyFont="1" applyFill="1" applyBorder="1" applyAlignment="1">
      <alignment wrapText="1"/>
    </xf>
    <xf numFmtId="0" fontId="21" fillId="6" borderId="18" xfId="0" applyFont="1" applyFill="1" applyBorder="1" applyAlignment="1">
      <alignment vertical="center" wrapText="1"/>
    </xf>
    <xf numFmtId="0" fontId="22" fillId="6" borderId="0" xfId="0" applyFont="1" applyFill="1" applyBorder="1" applyAlignment="1">
      <alignment horizontal="center" wrapText="1"/>
    </xf>
    <xf numFmtId="0" fontId="21" fillId="6" borderId="0" xfId="0" applyFont="1" applyFill="1" applyBorder="1" applyAlignment="1">
      <alignment horizontal="center" vertical="center" wrapText="1"/>
    </xf>
    <xf numFmtId="14" fontId="21" fillId="6" borderId="0" xfId="0" applyNumberFormat="1" applyFont="1" applyFill="1" applyBorder="1" applyAlignment="1">
      <alignment horizontal="center" vertical="center" wrapText="1"/>
    </xf>
    <xf numFmtId="0" fontId="22" fillId="6" borderId="23" xfId="0" applyFont="1" applyFill="1" applyBorder="1" applyAlignment="1">
      <alignment horizontal="center" vertical="center" wrapText="1"/>
    </xf>
    <xf numFmtId="0" fontId="21" fillId="0" borderId="23" xfId="0" applyFont="1" applyBorder="1" applyAlignment="1">
      <alignment horizontal="center" vertical="center" wrapText="1"/>
    </xf>
    <xf numFmtId="0" fontId="21" fillId="6" borderId="23" xfId="0" applyFont="1" applyFill="1" applyBorder="1" applyAlignment="1">
      <alignment horizontal="center" vertical="center" wrapText="1"/>
    </xf>
    <xf numFmtId="14" fontId="21" fillId="6" borderId="23" xfId="0" applyNumberFormat="1" applyFont="1" applyFill="1" applyBorder="1" applyAlignment="1">
      <alignment horizontal="center" vertical="center" wrapText="1"/>
    </xf>
    <xf numFmtId="0" fontId="21" fillId="6" borderId="23" xfId="0" applyFont="1" applyFill="1" applyBorder="1" applyAlignment="1">
      <alignment vertical="center" wrapText="1"/>
    </xf>
    <xf numFmtId="2" fontId="21" fillId="6" borderId="23" xfId="0" applyNumberFormat="1" applyFont="1" applyFill="1" applyBorder="1" applyAlignment="1">
      <alignment horizontal="center" vertical="center" wrapText="1"/>
    </xf>
    <xf numFmtId="0" fontId="25" fillId="0" borderId="23" xfId="0" applyFont="1" applyBorder="1" applyAlignment="1">
      <alignment wrapText="1"/>
    </xf>
    <xf numFmtId="0" fontId="27" fillId="0" borderId="15" xfId="0" applyFont="1" applyBorder="1" applyAlignment="1">
      <alignment wrapText="1"/>
    </xf>
    <xf numFmtId="14" fontId="27" fillId="0" borderId="15" xfId="0" applyNumberFormat="1" applyFont="1" applyBorder="1" applyAlignment="1">
      <alignment horizontal="right" wrapText="1"/>
    </xf>
    <xf numFmtId="0" fontId="28" fillId="0" borderId="15" xfId="0" applyFont="1" applyBorder="1" applyAlignment="1">
      <alignment wrapText="1"/>
    </xf>
    <xf numFmtId="0" fontId="27" fillId="0" borderId="15" xfId="0" applyFont="1" applyBorder="1" applyAlignment="1">
      <alignment horizontal="right" wrapText="1"/>
    </xf>
    <xf numFmtId="0" fontId="28" fillId="0" borderId="15" xfId="0" applyFont="1" applyBorder="1" applyAlignment="1">
      <alignment horizontal="center" wrapText="1"/>
    </xf>
    <xf numFmtId="0" fontId="28" fillId="0" borderId="15" xfId="0" applyFont="1" applyBorder="1" applyAlignment="1">
      <alignment horizontal="right" wrapText="1"/>
    </xf>
    <xf numFmtId="165" fontId="27" fillId="0" borderId="15" xfId="1" applyNumberFormat="1" applyFont="1" applyBorder="1" applyAlignment="1">
      <alignment horizontal="right" wrapText="1"/>
    </xf>
    <xf numFmtId="165" fontId="28" fillId="0" borderId="15" xfId="0" applyNumberFormat="1" applyFont="1" applyBorder="1" applyAlignment="1">
      <alignment horizontal="right" wrapText="1"/>
    </xf>
    <xf numFmtId="166" fontId="27" fillId="0" borderId="15" xfId="0" applyNumberFormat="1" applyFont="1" applyBorder="1" applyAlignment="1">
      <alignment horizontal="right" wrapText="1"/>
    </xf>
    <xf numFmtId="0" fontId="28" fillId="0" borderId="15" xfId="0" applyFont="1" applyBorder="1" applyAlignment="1">
      <alignment vertical="center"/>
    </xf>
    <xf numFmtId="0" fontId="29" fillId="0" borderId="0" xfId="0" applyFont="1"/>
    <xf numFmtId="0" fontId="29" fillId="0" borderId="0" xfId="0" applyFont="1" applyAlignment="1">
      <alignment vertical="center"/>
    </xf>
    <xf numFmtId="167" fontId="0" fillId="0" borderId="0" xfId="0" applyNumberFormat="1"/>
    <xf numFmtId="0" fontId="2" fillId="12" borderId="0" xfId="0" applyFont="1" applyFill="1" applyAlignment="1">
      <alignment horizontal="center" vertical="center"/>
    </xf>
    <xf numFmtId="0" fontId="2" fillId="12" borderId="0" xfId="0" applyFont="1" applyFill="1"/>
    <xf numFmtId="0" fontId="2" fillId="0" borderId="0" xfId="0" applyFont="1"/>
    <xf numFmtId="0" fontId="0" fillId="9" borderId="11" xfId="0" applyFill="1" applyBorder="1"/>
    <xf numFmtId="0" fontId="0" fillId="10" borderId="11" xfId="0" applyFill="1" applyBorder="1"/>
    <xf numFmtId="0" fontId="31" fillId="0" borderId="0" xfId="0" applyFont="1"/>
    <xf numFmtId="0" fontId="4" fillId="0" borderId="0" xfId="0" applyFont="1"/>
    <xf numFmtId="0" fontId="4" fillId="0" borderId="11" xfId="0" applyFont="1" applyBorder="1"/>
    <xf numFmtId="168" fontId="4" fillId="0" borderId="11" xfId="0" applyNumberFormat="1" applyFont="1" applyBorder="1"/>
    <xf numFmtId="0" fontId="0" fillId="11" borderId="11" xfId="0" applyFill="1" applyBorder="1"/>
    <xf numFmtId="0" fontId="0" fillId="0" borderId="20" xfId="0" applyBorder="1"/>
    <xf numFmtId="0" fontId="0" fillId="10" borderId="11" xfId="0" applyFill="1" applyBorder="1" applyAlignment="1">
      <alignment wrapText="1"/>
    </xf>
    <xf numFmtId="0" fontId="32" fillId="0" borderId="0" xfId="0" applyFont="1"/>
    <xf numFmtId="0" fontId="3" fillId="0" borderId="0" xfId="0" applyFont="1"/>
    <xf numFmtId="0" fontId="33" fillId="0" borderId="0" xfId="0" applyFont="1"/>
    <xf numFmtId="0" fontId="34" fillId="0" borderId="0" xfId="0" applyFont="1"/>
    <xf numFmtId="0" fontId="35" fillId="0" borderId="0" xfId="0" applyFont="1"/>
    <xf numFmtId="166" fontId="28" fillId="0" borderId="15" xfId="1" applyNumberFormat="1" applyFont="1" applyBorder="1" applyAlignment="1">
      <alignment horizontal="right" wrapText="1"/>
    </xf>
    <xf numFmtId="0" fontId="36" fillId="0" borderId="0" xfId="0" applyFont="1"/>
    <xf numFmtId="0" fontId="37" fillId="0" borderId="0" xfId="0" applyFont="1"/>
    <xf numFmtId="0" fontId="1" fillId="0" borderId="0" xfId="0" applyFont="1"/>
    <xf numFmtId="22" fontId="1" fillId="0" borderId="0" xfId="0" applyNumberFormat="1" applyFont="1"/>
    <xf numFmtId="0" fontId="38" fillId="12" borderId="11" xfId="0" applyFont="1" applyFill="1" applyBorder="1"/>
    <xf numFmtId="0" fontId="0" fillId="0" borderId="11" xfId="0" applyBorder="1"/>
    <xf numFmtId="0" fontId="21" fillId="0" borderId="25" xfId="0" applyFont="1" applyBorder="1"/>
    <xf numFmtId="0" fontId="21" fillId="0" borderId="26" xfId="0" applyFont="1" applyBorder="1" applyAlignment="1">
      <alignment wrapText="1"/>
    </xf>
    <xf numFmtId="0" fontId="21" fillId="0" borderId="27" xfId="0" applyFont="1" applyBorder="1"/>
    <xf numFmtId="0" fontId="21" fillId="0" borderId="28" xfId="0" applyFont="1" applyBorder="1"/>
    <xf numFmtId="0" fontId="21" fillId="0" borderId="29" xfId="0" applyFont="1" applyBorder="1" applyAlignment="1">
      <alignment wrapText="1"/>
    </xf>
    <xf numFmtId="0" fontId="21" fillId="0" borderId="30" xfId="0" applyFont="1" applyBorder="1"/>
    <xf numFmtId="0" fontId="39" fillId="13" borderId="31" xfId="0" applyFont="1" applyFill="1" applyBorder="1"/>
    <xf numFmtId="0" fontId="39" fillId="13" borderId="31" xfId="0" applyFont="1" applyFill="1" applyBorder="1" applyAlignment="1">
      <alignment wrapText="1"/>
    </xf>
    <xf numFmtId="0" fontId="16" fillId="5" borderId="1" xfId="0" applyFont="1" applyFill="1" applyBorder="1" applyAlignment="1">
      <alignment horizontal="center" vertical="center"/>
    </xf>
    <xf numFmtId="0" fontId="14" fillId="2" borderId="3" xfId="0" applyFont="1" applyFill="1" applyBorder="1"/>
    <xf numFmtId="0" fontId="14" fillId="2" borderId="2" xfId="0" applyFont="1" applyFill="1" applyBorder="1"/>
    <xf numFmtId="0" fontId="16" fillId="5" borderId="1" xfId="0" applyFont="1" applyFill="1" applyBorder="1" applyAlignment="1">
      <alignment horizontal="center" vertical="center" wrapText="1"/>
    </xf>
    <xf numFmtId="0" fontId="15" fillId="0" borderId="1" xfId="0" applyFont="1" applyBorder="1" applyAlignment="1">
      <alignment horizontal="center" vertical="center"/>
    </xf>
    <xf numFmtId="0" fontId="14" fillId="0" borderId="3" xfId="0" applyFont="1" applyBorder="1"/>
    <xf numFmtId="0" fontId="14" fillId="0" borderId="2" xfId="0" applyFont="1" applyBorder="1"/>
    <xf numFmtId="0" fontId="17" fillId="0" borderId="1" xfId="0" applyFont="1" applyBorder="1" applyAlignment="1">
      <alignment horizontal="center" vertical="center"/>
    </xf>
    <xf numFmtId="0" fontId="18" fillId="0" borderId="3" xfId="0" applyFont="1" applyBorder="1"/>
    <xf numFmtId="0" fontId="18" fillId="0" borderId="2" xfId="0" applyFont="1" applyBorder="1"/>
    <xf numFmtId="0" fontId="15" fillId="0" borderId="1" xfId="0" applyFont="1" applyBorder="1" applyAlignment="1">
      <alignment horizontal="center" vertical="center" wrapText="1"/>
    </xf>
    <xf numFmtId="0" fontId="16" fillId="5" borderId="5" xfId="0" applyFont="1" applyFill="1" applyBorder="1" applyAlignment="1">
      <alignment horizontal="center" vertical="center"/>
    </xf>
    <xf numFmtId="0" fontId="14" fillId="2" borderId="6" xfId="0" applyFont="1" applyFill="1" applyBorder="1"/>
    <xf numFmtId="0" fontId="14" fillId="2" borderId="7" xfId="0" applyFont="1" applyFill="1" applyBorder="1"/>
    <xf numFmtId="0" fontId="14" fillId="2" borderId="8" xfId="0" applyFont="1" applyFill="1" applyBorder="1"/>
    <xf numFmtId="0" fontId="14" fillId="2" borderId="9" xfId="0" applyFont="1" applyFill="1" applyBorder="1"/>
    <xf numFmtId="0" fontId="14" fillId="2" borderId="10" xfId="0" applyFont="1" applyFill="1" applyBorder="1"/>
    <xf numFmtId="0" fontId="17" fillId="0" borderId="1" xfId="0" applyFont="1" applyBorder="1" applyAlignment="1">
      <alignment horizontal="center"/>
    </xf>
    <xf numFmtId="0" fontId="15" fillId="0" borderId="3" xfId="0" applyFont="1" applyBorder="1" applyAlignment="1">
      <alignment horizontal="center" vertical="center" wrapText="1"/>
    </xf>
    <xf numFmtId="0" fontId="15" fillId="0" borderId="2" xfId="0" applyFont="1" applyBorder="1" applyAlignment="1">
      <alignment horizontal="center" vertical="center" wrapText="1"/>
    </xf>
    <xf numFmtId="0" fontId="0" fillId="0" borderId="6" xfId="0" applyBorder="1" applyAlignment="1">
      <alignment horizontal="center"/>
    </xf>
    <xf numFmtId="0" fontId="8" fillId="0" borderId="0" xfId="2" applyFont="1" applyAlignment="1">
      <alignment horizontal="center" vertical="center"/>
    </xf>
    <xf numFmtId="0" fontId="1" fillId="0" borderId="0" xfId="2" applyFont="1"/>
    <xf numFmtId="0" fontId="6" fillId="4" borderId="0" xfId="2" applyFont="1" applyFill="1" applyAlignment="1">
      <alignment horizontal="center" vertical="center"/>
    </xf>
    <xf numFmtId="0" fontId="7" fillId="2" borderId="0" xfId="2" applyFont="1" applyFill="1"/>
    <xf numFmtId="0" fontId="4" fillId="0" borderId="0" xfId="2" applyFont="1" applyAlignment="1">
      <alignment horizontal="center" vertical="center"/>
    </xf>
    <xf numFmtId="0" fontId="1" fillId="0" borderId="0" xfId="2" applyFont="1" applyAlignment="1">
      <alignment horizontal="center"/>
    </xf>
    <xf numFmtId="164" fontId="1" fillId="0" borderId="0" xfId="2" applyNumberFormat="1" applyFont="1" applyAlignment="1">
      <alignment horizontal="center"/>
    </xf>
    <xf numFmtId="0" fontId="0" fillId="0" borderId="11" xfId="0" applyBorder="1" applyAlignment="1">
      <alignment horizontal="center" vertical="center" wrapText="1"/>
    </xf>
    <xf numFmtId="0" fontId="9" fillId="4" borderId="0" xfId="2" applyFont="1" applyFill="1" applyAlignment="1">
      <alignment horizontal="center" vertical="center"/>
    </xf>
    <xf numFmtId="0" fontId="10" fillId="0" borderId="11" xfId="2" applyFont="1" applyBorder="1" applyAlignment="1">
      <alignment horizontal="center" vertical="center" wrapText="1"/>
    </xf>
    <xf numFmtId="0" fontId="13" fillId="0" borderId="11" xfId="2" applyFont="1" applyBorder="1"/>
    <xf numFmtId="0" fontId="11" fillId="0" borderId="11" xfId="2" applyFont="1" applyBorder="1"/>
    <xf numFmtId="0" fontId="10" fillId="0" borderId="11" xfId="2" applyFont="1" applyBorder="1" applyAlignment="1">
      <alignment horizontal="center" vertical="center"/>
    </xf>
    <xf numFmtId="0" fontId="22" fillId="6" borderId="18" xfId="0" applyFont="1" applyFill="1" applyBorder="1" applyAlignment="1">
      <alignment wrapText="1"/>
    </xf>
    <xf numFmtId="0" fontId="20" fillId="6" borderId="21" xfId="0" applyFont="1" applyFill="1" applyBorder="1" applyAlignment="1">
      <alignment horizontal="center" wrapText="1"/>
    </xf>
    <xf numFmtId="0" fontId="20" fillId="6" borderId="19" xfId="0" applyFont="1" applyFill="1" applyBorder="1" applyAlignment="1">
      <alignment horizontal="center" wrapText="1"/>
    </xf>
    <xf numFmtId="0" fontId="20" fillId="6" borderId="22" xfId="0" applyFont="1" applyFill="1" applyBorder="1" applyAlignment="1">
      <alignment horizontal="center" wrapText="1"/>
    </xf>
    <xf numFmtId="0" fontId="28" fillId="0" borderId="12" xfId="0" applyFont="1" applyBorder="1" applyAlignment="1">
      <alignment wrapText="1"/>
    </xf>
    <xf numFmtId="0" fontId="28" fillId="0" borderId="13" xfId="0" applyFont="1" applyBorder="1" applyAlignment="1">
      <alignment wrapText="1"/>
    </xf>
    <xf numFmtId="0" fontId="28" fillId="0" borderId="14" xfId="0" applyFont="1" applyBorder="1" applyAlignment="1">
      <alignment wrapText="1"/>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29" fillId="9" borderId="1" xfId="0" applyFont="1" applyFill="1" applyBorder="1" applyAlignment="1">
      <alignment horizontal="center" vertical="center"/>
    </xf>
    <xf numFmtId="0" fontId="29" fillId="9" borderId="3" xfId="0" applyFont="1" applyFill="1" applyBorder="1" applyAlignment="1">
      <alignment horizontal="center" vertical="center"/>
    </xf>
    <xf numFmtId="0" fontId="29" fillId="9" borderId="2" xfId="0" applyFont="1" applyFill="1" applyBorder="1" applyAlignment="1">
      <alignment horizontal="center" vertical="center"/>
    </xf>
    <xf numFmtId="0" fontId="30" fillId="0" borderId="0" xfId="0" applyFont="1" applyAlignment="1">
      <alignment horizontal="center" vertical="center"/>
    </xf>
    <xf numFmtId="0" fontId="29" fillId="8" borderId="1" xfId="0" applyFont="1" applyFill="1" applyBorder="1" applyAlignment="1">
      <alignment horizontal="center" vertical="center"/>
    </xf>
    <xf numFmtId="0" fontId="29" fillId="8" borderId="2" xfId="0" applyFont="1" applyFill="1" applyBorder="1" applyAlignment="1">
      <alignment horizontal="center" vertical="center"/>
    </xf>
    <xf numFmtId="0" fontId="29" fillId="8" borderId="3" xfId="0" applyFont="1" applyFill="1" applyBorder="1" applyAlignment="1">
      <alignment horizontal="center" vertic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29" fillId="10" borderId="1" xfId="0" applyFont="1" applyFill="1" applyBorder="1" applyAlignment="1">
      <alignment horizontal="center" vertical="center"/>
    </xf>
    <xf numFmtId="0" fontId="29" fillId="10" borderId="3" xfId="0" applyFont="1" applyFill="1" applyBorder="1" applyAlignment="1">
      <alignment horizontal="center" vertical="center"/>
    </xf>
    <xf numFmtId="0" fontId="29" fillId="10" borderId="2" xfId="0"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29" fillId="11" borderId="1" xfId="0" applyFont="1" applyFill="1" applyBorder="1" applyAlignment="1">
      <alignment horizontal="center" vertical="center"/>
    </xf>
    <xf numFmtId="0" fontId="29" fillId="11" borderId="3" xfId="0" applyFont="1" applyFill="1" applyBorder="1" applyAlignment="1">
      <alignment horizontal="center" vertical="center"/>
    </xf>
    <xf numFmtId="0" fontId="29" fillId="11" borderId="2" xfId="0" applyFont="1" applyFill="1" applyBorder="1" applyAlignment="1">
      <alignment horizontal="center" vertical="center"/>
    </xf>
    <xf numFmtId="0" fontId="2" fillId="12" borderId="9" xfId="0" applyFont="1" applyFill="1" applyBorder="1" applyAlignment="1">
      <alignment horizontal="center" vertical="center"/>
    </xf>
    <xf numFmtId="0" fontId="4" fillId="0" borderId="6" xfId="0" applyFont="1" applyBorder="1" applyAlignment="1">
      <alignment horizontal="center"/>
    </xf>
    <xf numFmtId="0" fontId="0" fillId="11" borderId="24" xfId="0" applyFill="1" applyBorder="1" applyAlignment="1">
      <alignment horizontal="center" vertical="center"/>
    </xf>
    <xf numFmtId="0" fontId="0" fillId="9" borderId="3" xfId="0" applyFill="1" applyBorder="1" applyAlignment="1">
      <alignment horizontal="center" vertical="center"/>
    </xf>
    <xf numFmtId="0" fontId="0" fillId="10" borderId="3" xfId="0" applyFill="1" applyBorder="1" applyAlignment="1">
      <alignment horizontal="center" vertical="center"/>
    </xf>
    <xf numFmtId="0" fontId="0" fillId="10" borderId="24" xfId="0" applyFill="1" applyBorder="1" applyAlignment="1">
      <alignment horizontal="center" vertical="center"/>
    </xf>
    <xf numFmtId="0" fontId="2" fillId="12" borderId="0" xfId="0" applyFont="1" applyFill="1" applyAlignment="1">
      <alignment horizontal="center" vertical="center"/>
    </xf>
    <xf numFmtId="0" fontId="0" fillId="9" borderId="11" xfId="0" applyFill="1" applyBorder="1" applyAlignment="1">
      <alignment horizontal="center"/>
    </xf>
    <xf numFmtId="0" fontId="0" fillId="10" borderId="11" xfId="0" applyFill="1" applyBorder="1" applyAlignment="1">
      <alignment horizontal="center"/>
    </xf>
    <xf numFmtId="0" fontId="0" fillId="11" borderId="3" xfId="0" applyFill="1" applyBorder="1" applyAlignment="1">
      <alignment horizontal="center" vertical="center"/>
    </xf>
    <xf numFmtId="0" fontId="0" fillId="11" borderId="11" xfId="0" applyFill="1" applyBorder="1" applyAlignment="1">
      <alignment horizontal="center"/>
    </xf>
    <xf numFmtId="0" fontId="40" fillId="14" borderId="32" xfId="0" applyFont="1" applyFill="1" applyBorder="1" applyAlignment="1">
      <alignment horizontal="center" vertical="center" wrapText="1"/>
    </xf>
    <xf numFmtId="0" fontId="40" fillId="14" borderId="33" xfId="0" applyFont="1" applyFill="1" applyBorder="1" applyAlignment="1">
      <alignment horizontal="center" vertical="center" wrapText="1"/>
    </xf>
    <xf numFmtId="0" fontId="40" fillId="14" borderId="34" xfId="0" applyFont="1" applyFill="1" applyBorder="1" applyAlignment="1">
      <alignment horizontal="center" vertical="center" wrapText="1"/>
    </xf>
    <xf numFmtId="0" fontId="40" fillId="14" borderId="35" xfId="0" applyFont="1" applyFill="1" applyBorder="1" applyAlignment="1">
      <alignment horizontal="center" vertical="center" wrapText="1"/>
    </xf>
    <xf numFmtId="0" fontId="40" fillId="14" borderId="36" xfId="0" applyFont="1" applyFill="1" applyBorder="1" applyAlignment="1">
      <alignment horizontal="center" vertical="center" wrapText="1"/>
    </xf>
    <xf numFmtId="0" fontId="40" fillId="14" borderId="37" xfId="0" applyFont="1" applyFill="1" applyBorder="1" applyAlignment="1">
      <alignment horizontal="center" vertical="center"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41" fillId="0" borderId="44" xfId="0" applyFont="1" applyBorder="1" applyAlignment="1">
      <alignment horizontal="center" vertical="center" wrapText="1"/>
    </xf>
    <xf numFmtId="0" fontId="41" fillId="0" borderId="45" xfId="0" applyFont="1" applyBorder="1" applyAlignment="1">
      <alignment horizontal="center" vertical="center" wrapText="1"/>
    </xf>
    <xf numFmtId="0" fontId="41" fillId="0" borderId="46" xfId="0" applyFont="1" applyBorder="1" applyAlignment="1">
      <alignment horizontal="center" vertical="center" wrapText="1"/>
    </xf>
    <xf numFmtId="0" fontId="41" fillId="0" borderId="41" xfId="0" applyFont="1" applyBorder="1" applyAlignment="1">
      <alignment horizontal="center" vertical="center" wrapText="1"/>
    </xf>
    <xf numFmtId="0" fontId="41" fillId="0" borderId="42" xfId="0" applyFont="1" applyBorder="1" applyAlignment="1">
      <alignment horizontal="center" vertical="center" wrapText="1"/>
    </xf>
    <xf numFmtId="0" fontId="41" fillId="0" borderId="43" xfId="0" applyFont="1" applyBorder="1" applyAlignment="1">
      <alignment horizontal="center" vertical="center" wrapText="1"/>
    </xf>
  </cellXfs>
  <cellStyles count="3">
    <cellStyle name="Currency" xfId="1" builtinId="4"/>
    <cellStyle name="Normal" xfId="0" builtinId="0"/>
    <cellStyle name="Normal 2" xfId="2" xr:uid="{E96780E7-A801-4AB8-8F89-70F01EE2FC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302550</xdr:colOff>
      <xdr:row>2</xdr:row>
      <xdr:rowOff>25628</xdr:rowOff>
    </xdr:from>
    <xdr:to>
      <xdr:col>10</xdr:col>
      <xdr:colOff>53788</xdr:colOff>
      <xdr:row>23</xdr:row>
      <xdr:rowOff>76200</xdr:rowOff>
    </xdr:to>
    <xdr:pic>
      <xdr:nvPicPr>
        <xdr:cNvPr id="2" name="Picture 1">
          <a:extLst>
            <a:ext uri="{FF2B5EF4-FFF2-40B4-BE49-F238E27FC236}">
              <a16:creationId xmlns:a16="http://schemas.microsoft.com/office/drawing/2014/main" id="{D0B1AD6E-F592-4201-BBC8-FB181517E489}"/>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281" t="1604" r="6158" b="2029"/>
        <a:stretch/>
      </xdr:blipFill>
      <xdr:spPr bwMode="auto">
        <a:xfrm>
          <a:off x="302550" y="406628"/>
          <a:ext cx="5847238" cy="405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309038</xdr:colOff>
      <xdr:row>0</xdr:row>
      <xdr:rowOff>76200</xdr:rowOff>
    </xdr:from>
    <xdr:to>
      <xdr:col>19</xdr:col>
      <xdr:colOff>271463</xdr:colOff>
      <xdr:row>16</xdr:row>
      <xdr:rowOff>43912</xdr:rowOff>
    </xdr:to>
    <xdr:pic>
      <xdr:nvPicPr>
        <xdr:cNvPr id="3" name="Picture 2">
          <a:extLst>
            <a:ext uri="{FF2B5EF4-FFF2-40B4-BE49-F238E27FC236}">
              <a16:creationId xmlns:a16="http://schemas.microsoft.com/office/drawing/2014/main" id="{BAB7740C-4677-4267-8B39-7C2B022779BF}"/>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47" t="1042" r="3859" b="6622"/>
        <a:stretch/>
      </xdr:blipFill>
      <xdr:spPr bwMode="auto">
        <a:xfrm>
          <a:off x="6405038" y="76200"/>
          <a:ext cx="5448825" cy="3015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17</xdr:row>
      <xdr:rowOff>82011</xdr:rowOff>
    </xdr:from>
    <xdr:to>
      <xdr:col>19</xdr:col>
      <xdr:colOff>193123</xdr:colOff>
      <xdr:row>25</xdr:row>
      <xdr:rowOff>17435</xdr:rowOff>
    </xdr:to>
    <xdr:pic>
      <xdr:nvPicPr>
        <xdr:cNvPr id="4" name="Picture 3">
          <a:extLst>
            <a:ext uri="{FF2B5EF4-FFF2-40B4-BE49-F238E27FC236}">
              <a16:creationId xmlns:a16="http://schemas.microsoft.com/office/drawing/2014/main" id="{855A7DF2-062A-4724-B011-5B86DC26F42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931" b="11539"/>
        <a:stretch/>
      </xdr:blipFill>
      <xdr:spPr bwMode="auto">
        <a:xfrm>
          <a:off x="6391275" y="3320511"/>
          <a:ext cx="5384248" cy="1459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19438</xdr:colOff>
      <xdr:row>8</xdr:row>
      <xdr:rowOff>58316</xdr:rowOff>
    </xdr:from>
    <xdr:to>
      <xdr:col>18</xdr:col>
      <xdr:colOff>217519</xdr:colOff>
      <xdr:row>54</xdr:row>
      <xdr:rowOff>172617</xdr:rowOff>
    </xdr:to>
    <xdr:pic>
      <xdr:nvPicPr>
        <xdr:cNvPr id="2" name="Picture 1">
          <a:extLst>
            <a:ext uri="{FF2B5EF4-FFF2-40B4-BE49-F238E27FC236}">
              <a16:creationId xmlns:a16="http://schemas.microsoft.com/office/drawing/2014/main" id="{814D02F8-2B41-DC57-4E6B-5A570B7CA3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0254" y="1827245"/>
          <a:ext cx="11142112" cy="90561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466531</xdr:colOff>
      <xdr:row>14</xdr:row>
      <xdr:rowOff>1</xdr:rowOff>
    </xdr:from>
    <xdr:ext cx="4470919" cy="800219"/>
    <xdr:sp macro="" textlink="">
      <xdr:nvSpPr>
        <xdr:cNvPr id="3" name="TextBox 2">
          <a:extLst>
            <a:ext uri="{FF2B5EF4-FFF2-40B4-BE49-F238E27FC236}">
              <a16:creationId xmlns:a16="http://schemas.microsoft.com/office/drawing/2014/main" id="{4B389E25-6273-3294-F2C5-20E8D666C6F5}"/>
            </a:ext>
          </a:extLst>
        </xdr:cNvPr>
        <xdr:cNvSpPr txBox="1"/>
      </xdr:nvSpPr>
      <xdr:spPr>
        <a:xfrm>
          <a:off x="5287347" y="2935256"/>
          <a:ext cx="4470919" cy="800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600">
              <a:latin typeface="Arial" panose="020B0604020202020204" pitchFamily="34" charset="0"/>
              <a:cs typeface="Arial" panose="020B0604020202020204" pitchFamily="34" charset="0"/>
            </a:rPr>
            <a:t>Contenido</a:t>
          </a:r>
          <a:r>
            <a:rPr lang="es-MX" sz="1600" baseline="0">
              <a:latin typeface="Arial" panose="020B0604020202020204" pitchFamily="34" charset="0"/>
              <a:cs typeface="Arial" panose="020B0604020202020204" pitchFamily="34" charset="0"/>
            </a:rPr>
            <a:t> relevante: El curso  cubre temas fundamentales como planeacion, estimacion, gestion de riesgos y seguimiento.</a:t>
          </a:r>
          <a:endParaRPr lang="es-MX" sz="1600">
            <a:latin typeface="Arial" panose="020B0604020202020204" pitchFamily="34" charset="0"/>
            <a:cs typeface="Arial" panose="020B0604020202020204" pitchFamily="34" charset="0"/>
          </a:endParaRPr>
        </a:p>
      </xdr:txBody>
    </xdr:sp>
    <xdr:clientData/>
  </xdr:oneCellAnchor>
  <xdr:oneCellAnchor>
    <xdr:from>
      <xdr:col>8</xdr:col>
      <xdr:colOff>249594</xdr:colOff>
      <xdr:row>20</xdr:row>
      <xdr:rowOff>171840</xdr:rowOff>
    </xdr:from>
    <xdr:ext cx="2899488" cy="1480456"/>
    <xdr:sp macro="" textlink="">
      <xdr:nvSpPr>
        <xdr:cNvPr id="4" name="TextBox 3">
          <a:extLst>
            <a:ext uri="{FF2B5EF4-FFF2-40B4-BE49-F238E27FC236}">
              <a16:creationId xmlns:a16="http://schemas.microsoft.com/office/drawing/2014/main" id="{8B29A7A7-D640-402D-8FA4-8A713D360362}"/>
            </a:ext>
          </a:extLst>
        </xdr:cNvPr>
        <xdr:cNvSpPr txBox="1"/>
      </xdr:nvSpPr>
      <xdr:spPr>
        <a:xfrm>
          <a:off x="5070410" y="4273422"/>
          <a:ext cx="2899488" cy="148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600">
              <a:latin typeface="Arial" panose="020B0604020202020204" pitchFamily="34" charset="0"/>
              <a:cs typeface="Arial" panose="020B0604020202020204" pitchFamily="34" charset="0"/>
            </a:rPr>
            <a:t>Enfoque</a:t>
          </a:r>
          <a:r>
            <a:rPr lang="es-MX" sz="1600" baseline="0">
              <a:latin typeface="Arial" panose="020B0604020202020204" pitchFamily="34" charset="0"/>
              <a:cs typeface="Arial" panose="020B0604020202020204" pitchFamily="34" charset="0"/>
            </a:rPr>
            <a:t> practico: Trabajamos con herramientas com GitHub y Jira Software, lo que nos prepara para el mundo laboral</a:t>
          </a:r>
          <a:endParaRPr lang="es-MX" sz="1600">
            <a:latin typeface="Arial" panose="020B0604020202020204" pitchFamily="34" charset="0"/>
            <a:cs typeface="Arial" panose="020B0604020202020204" pitchFamily="34" charset="0"/>
          </a:endParaRPr>
        </a:p>
      </xdr:txBody>
    </xdr:sp>
    <xdr:clientData/>
  </xdr:oneCellAnchor>
  <xdr:oneCellAnchor>
    <xdr:from>
      <xdr:col>16</xdr:col>
      <xdr:colOff>2754086</xdr:colOff>
      <xdr:row>14</xdr:row>
      <xdr:rowOff>188169</xdr:rowOff>
    </xdr:from>
    <xdr:ext cx="2899488" cy="1480456"/>
    <xdr:sp macro="" textlink="">
      <xdr:nvSpPr>
        <xdr:cNvPr id="5" name="TextBox 4">
          <a:extLst>
            <a:ext uri="{FF2B5EF4-FFF2-40B4-BE49-F238E27FC236}">
              <a16:creationId xmlns:a16="http://schemas.microsoft.com/office/drawing/2014/main" id="{5673100E-ADC0-4771-84D0-9F36030449B9}"/>
            </a:ext>
          </a:extLst>
        </xdr:cNvPr>
        <xdr:cNvSpPr txBox="1"/>
      </xdr:nvSpPr>
      <xdr:spPr>
        <a:xfrm>
          <a:off x="12395719" y="3123424"/>
          <a:ext cx="2899488" cy="1480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600">
              <a:latin typeface="Arial" panose="020B0604020202020204" pitchFamily="34" charset="0"/>
              <a:cs typeface="Arial" panose="020B0604020202020204" pitchFamily="34" charset="0"/>
            </a:rPr>
            <a:t>Mejora</a:t>
          </a:r>
          <a:r>
            <a:rPr lang="es-MX" sz="1600" baseline="0">
              <a:latin typeface="Arial" panose="020B0604020202020204" pitchFamily="34" charset="0"/>
              <a:cs typeface="Arial" panose="020B0604020202020204" pitchFamily="34" charset="0"/>
            </a:rPr>
            <a:t> continua: Podemos actualizanos con las nuevas tecnologias </a:t>
          </a:r>
          <a:endParaRPr lang="es-MX" sz="1600">
            <a:latin typeface="Arial" panose="020B0604020202020204" pitchFamily="34" charset="0"/>
            <a:cs typeface="Arial" panose="020B0604020202020204" pitchFamily="34" charset="0"/>
          </a:endParaRPr>
        </a:p>
      </xdr:txBody>
    </xdr:sp>
    <xdr:clientData/>
  </xdr:oneCellAnchor>
  <xdr:oneCellAnchor>
    <xdr:from>
      <xdr:col>8</xdr:col>
      <xdr:colOff>476639</xdr:colOff>
      <xdr:row>35</xdr:row>
      <xdr:rowOff>185058</xdr:rowOff>
    </xdr:from>
    <xdr:ext cx="2866831" cy="2069839"/>
    <xdr:sp macro="" textlink="">
      <xdr:nvSpPr>
        <xdr:cNvPr id="6" name="TextBox 5">
          <a:extLst>
            <a:ext uri="{FF2B5EF4-FFF2-40B4-BE49-F238E27FC236}">
              <a16:creationId xmlns:a16="http://schemas.microsoft.com/office/drawing/2014/main" id="{A4C7D37C-19FF-4651-AC3F-FAD6B35EC193}"/>
            </a:ext>
          </a:extLst>
        </xdr:cNvPr>
        <xdr:cNvSpPr txBox="1"/>
      </xdr:nvSpPr>
      <xdr:spPr>
        <a:xfrm>
          <a:off x="5297455" y="7202456"/>
          <a:ext cx="2866831" cy="2069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600">
              <a:latin typeface="Arial" panose="020B0604020202020204" pitchFamily="34" charset="0"/>
              <a:cs typeface="Arial" panose="020B0604020202020204" pitchFamily="34" charset="0"/>
            </a:rPr>
            <a:t>Mas</a:t>
          </a:r>
          <a:r>
            <a:rPr lang="es-MX" sz="1600" baseline="0">
              <a:latin typeface="Arial" panose="020B0604020202020204" pitchFamily="34" charset="0"/>
              <a:cs typeface="Arial" panose="020B0604020202020204" pitchFamily="34" charset="0"/>
            </a:rPr>
            <a:t> practica: Faltan algunos temas por dominar a la hora de realizar la planeacion  y organizacion, meterse bien en el tipo de administrador para realizar u organizar un proyecto  </a:t>
          </a:r>
          <a:endParaRPr lang="es-MX" sz="1600">
            <a:latin typeface="Arial" panose="020B0604020202020204" pitchFamily="34" charset="0"/>
            <a:cs typeface="Arial" panose="020B0604020202020204" pitchFamily="34" charset="0"/>
          </a:endParaRPr>
        </a:p>
      </xdr:txBody>
    </xdr:sp>
    <xdr:clientData/>
  </xdr:oneCellAnchor>
  <xdr:oneCellAnchor>
    <xdr:from>
      <xdr:col>17</xdr:col>
      <xdr:colOff>291581</xdr:colOff>
      <xdr:row>36</xdr:row>
      <xdr:rowOff>58316</xdr:rowOff>
    </xdr:from>
    <xdr:ext cx="2866831" cy="2069839"/>
    <xdr:sp macro="" textlink="">
      <xdr:nvSpPr>
        <xdr:cNvPr id="7" name="TextBox 6">
          <a:extLst>
            <a:ext uri="{FF2B5EF4-FFF2-40B4-BE49-F238E27FC236}">
              <a16:creationId xmlns:a16="http://schemas.microsoft.com/office/drawing/2014/main" id="{94B36488-1D2B-4774-B1FA-C43489F01464}"/>
            </a:ext>
          </a:extLst>
        </xdr:cNvPr>
        <xdr:cNvSpPr txBox="1"/>
      </xdr:nvSpPr>
      <xdr:spPr>
        <a:xfrm>
          <a:off x="12810152" y="7270102"/>
          <a:ext cx="2866831" cy="2069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600">
              <a:latin typeface="Arial" panose="020B0604020202020204" pitchFamily="34" charset="0"/>
              <a:cs typeface="Arial" panose="020B0604020202020204" pitchFamily="34" charset="0"/>
            </a:rPr>
            <a:t>Cambios</a:t>
          </a:r>
          <a:r>
            <a:rPr lang="es-MX" sz="1600" baseline="0">
              <a:latin typeface="Arial" panose="020B0604020202020204" pitchFamily="34" charset="0"/>
              <a:cs typeface="Arial" panose="020B0604020202020204" pitchFamily="34" charset="0"/>
            </a:rPr>
            <a:t> tecnologicos: Constantemente las tecnologias y herrmiantas se van actualizando lo que hace que los proyectos se puedan volver obsoletos</a:t>
          </a:r>
          <a:endParaRPr lang="es-MX" sz="1600">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58EF9-0760-4526-8CE8-9B4219705B01}">
  <dimension ref="C2:Q11"/>
  <sheetViews>
    <sheetView workbookViewId="0">
      <selection activeCell="K20" sqref="K20"/>
    </sheetView>
  </sheetViews>
  <sheetFormatPr defaultRowHeight="15" x14ac:dyDescent="0.25"/>
  <sheetData>
    <row r="2" spans="3:17" x14ac:dyDescent="0.25">
      <c r="C2" s="84" t="s">
        <v>0</v>
      </c>
      <c r="D2" s="85"/>
      <c r="E2" s="85"/>
      <c r="F2" s="85"/>
      <c r="G2" s="85"/>
      <c r="H2" s="85"/>
      <c r="I2" s="85"/>
      <c r="J2" s="85"/>
      <c r="K2" s="85"/>
      <c r="L2" s="85"/>
      <c r="M2" s="85"/>
      <c r="N2" s="85"/>
      <c r="O2" s="85"/>
      <c r="P2" s="85"/>
      <c r="Q2" s="86"/>
    </row>
    <row r="3" spans="3:17" x14ac:dyDescent="0.25">
      <c r="C3" s="87"/>
      <c r="D3" s="88"/>
      <c r="E3" s="88"/>
      <c r="F3" s="88"/>
      <c r="G3" s="88"/>
      <c r="H3" s="88"/>
      <c r="I3" s="88"/>
      <c r="J3" s="88"/>
      <c r="K3" s="88"/>
      <c r="L3" s="88"/>
      <c r="M3" s="88"/>
      <c r="N3" s="88"/>
      <c r="O3" s="88"/>
      <c r="P3" s="88"/>
      <c r="Q3" s="89"/>
    </row>
    <row r="4" spans="3:17" x14ac:dyDescent="0.25">
      <c r="C4" s="90" t="s">
        <v>1</v>
      </c>
      <c r="D4" s="79"/>
      <c r="E4" s="80" t="s">
        <v>50</v>
      </c>
      <c r="F4" s="81"/>
      <c r="G4" s="81"/>
      <c r="H4" s="81"/>
      <c r="I4" s="81"/>
      <c r="J4" s="81"/>
      <c r="K4" s="81"/>
      <c r="L4" s="81"/>
      <c r="M4" s="81"/>
      <c r="N4" s="81"/>
      <c r="O4" s="81"/>
      <c r="P4" s="81"/>
      <c r="Q4" s="82"/>
    </row>
    <row r="5" spans="3:17" x14ac:dyDescent="0.25">
      <c r="C5" s="80" t="s">
        <v>2</v>
      </c>
      <c r="D5" s="78"/>
      <c r="E5" s="79"/>
      <c r="F5" s="83" t="s">
        <v>3</v>
      </c>
      <c r="G5" s="91"/>
      <c r="H5" s="91"/>
      <c r="I5" s="91"/>
      <c r="J5" s="91"/>
      <c r="K5" s="91"/>
      <c r="L5" s="91"/>
      <c r="M5" s="91"/>
      <c r="N5" s="91"/>
      <c r="O5" s="91"/>
      <c r="P5" s="91"/>
      <c r="Q5" s="92"/>
    </row>
    <row r="6" spans="3:17" x14ac:dyDescent="0.25">
      <c r="C6" s="73" t="s">
        <v>4</v>
      </c>
      <c r="D6" s="74"/>
      <c r="E6" s="75"/>
      <c r="F6" s="76" t="s">
        <v>5</v>
      </c>
      <c r="G6" s="74"/>
      <c r="H6" s="74"/>
      <c r="I6" s="75"/>
      <c r="J6" s="76" t="s">
        <v>6</v>
      </c>
      <c r="K6" s="74"/>
      <c r="L6" s="74"/>
      <c r="M6" s="75"/>
      <c r="N6" s="73" t="s">
        <v>7</v>
      </c>
      <c r="O6" s="74"/>
      <c r="P6" s="75"/>
      <c r="Q6" s="2" t="s">
        <v>8</v>
      </c>
    </row>
    <row r="7" spans="3:17" ht="34.5" customHeight="1" x14ac:dyDescent="0.25">
      <c r="C7" s="80" t="s">
        <v>12</v>
      </c>
      <c r="D7" s="81"/>
      <c r="E7" s="82"/>
      <c r="F7" s="83" t="s">
        <v>16</v>
      </c>
      <c r="G7" s="78"/>
      <c r="H7" s="78"/>
      <c r="I7" s="79"/>
      <c r="J7" s="83" t="s">
        <v>20</v>
      </c>
      <c r="K7" s="78"/>
      <c r="L7" s="78"/>
      <c r="M7" s="79"/>
      <c r="N7" s="77" t="s">
        <v>9</v>
      </c>
      <c r="O7" s="78"/>
      <c r="P7" s="79"/>
      <c r="Q7" s="1">
        <v>4</v>
      </c>
    </row>
    <row r="8" spans="3:17" ht="30" customHeight="1" x14ac:dyDescent="0.25">
      <c r="C8" s="80" t="s">
        <v>13</v>
      </c>
      <c r="D8" s="81"/>
      <c r="E8" s="82"/>
      <c r="F8" s="83" t="s">
        <v>17</v>
      </c>
      <c r="G8" s="78"/>
      <c r="H8" s="78"/>
      <c r="I8" s="79"/>
      <c r="J8" s="83" t="s">
        <v>21</v>
      </c>
      <c r="K8" s="78"/>
      <c r="L8" s="78"/>
      <c r="M8" s="79"/>
      <c r="N8" s="77" t="s">
        <v>10</v>
      </c>
      <c r="O8" s="78"/>
      <c r="P8" s="79"/>
      <c r="Q8" s="1">
        <v>3</v>
      </c>
    </row>
    <row r="9" spans="3:17" ht="54.75" customHeight="1" x14ac:dyDescent="0.25">
      <c r="C9" s="80" t="s">
        <v>14</v>
      </c>
      <c r="D9" s="81"/>
      <c r="E9" s="82"/>
      <c r="F9" s="83" t="s">
        <v>18</v>
      </c>
      <c r="G9" s="78"/>
      <c r="H9" s="78"/>
      <c r="I9" s="79"/>
      <c r="J9" s="83" t="s">
        <v>11</v>
      </c>
      <c r="K9" s="91"/>
      <c r="L9" s="91"/>
      <c r="M9" s="92"/>
      <c r="N9" s="77" t="s">
        <v>9</v>
      </c>
      <c r="O9" s="78"/>
      <c r="P9" s="79"/>
      <c r="Q9" s="1">
        <v>4</v>
      </c>
    </row>
    <row r="10" spans="3:17" ht="60" customHeight="1" x14ac:dyDescent="0.25">
      <c r="C10" s="80" t="s">
        <v>15</v>
      </c>
      <c r="D10" s="81"/>
      <c r="E10" s="82"/>
      <c r="F10" s="83" t="s">
        <v>19</v>
      </c>
      <c r="G10" s="78"/>
      <c r="H10" s="78"/>
      <c r="I10" s="79"/>
      <c r="J10" s="83" t="s">
        <v>11</v>
      </c>
      <c r="K10" s="91"/>
      <c r="L10" s="91"/>
      <c r="M10" s="92"/>
      <c r="N10" s="77" t="s">
        <v>22</v>
      </c>
      <c r="O10" s="78"/>
      <c r="P10" s="79"/>
      <c r="Q10" s="1">
        <v>5</v>
      </c>
    </row>
    <row r="11" spans="3:17" x14ac:dyDescent="0.25">
      <c r="C11" s="93"/>
      <c r="D11" s="93"/>
      <c r="E11" s="93"/>
    </row>
  </sheetData>
  <mergeCells count="26">
    <mergeCell ref="N10:P10"/>
    <mergeCell ref="C7:E7"/>
    <mergeCell ref="F7:I7"/>
    <mergeCell ref="N7:P7"/>
    <mergeCell ref="C11:E11"/>
    <mergeCell ref="F10:I10"/>
    <mergeCell ref="J7:M7"/>
    <mergeCell ref="C9:E9"/>
    <mergeCell ref="F9:I9"/>
    <mergeCell ref="J9:M9"/>
    <mergeCell ref="C10:E10"/>
    <mergeCell ref="J10:M10"/>
    <mergeCell ref="C2:Q3"/>
    <mergeCell ref="C4:D4"/>
    <mergeCell ref="E4:Q4"/>
    <mergeCell ref="C5:E5"/>
    <mergeCell ref="F5:Q5"/>
    <mergeCell ref="C6:E6"/>
    <mergeCell ref="F6:I6"/>
    <mergeCell ref="J6:M6"/>
    <mergeCell ref="N6:P6"/>
    <mergeCell ref="N9:P9"/>
    <mergeCell ref="C8:E8"/>
    <mergeCell ref="F8:I8"/>
    <mergeCell ref="J8:M8"/>
    <mergeCell ref="N8: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89D6-4C8E-4635-986D-51A5AE2B3E38}">
  <dimension ref="B2:P15"/>
  <sheetViews>
    <sheetView topLeftCell="A7" zoomScale="74" workbookViewId="0">
      <selection activeCell="B15" sqref="B15:C15"/>
    </sheetView>
  </sheetViews>
  <sheetFormatPr defaultRowHeight="15" x14ac:dyDescent="0.25"/>
  <cols>
    <col min="16" max="16" width="19.42578125" customWidth="1"/>
  </cols>
  <sheetData>
    <row r="2" spans="2:16" x14ac:dyDescent="0.25">
      <c r="B2" s="96" t="s">
        <v>23</v>
      </c>
      <c r="C2" s="97"/>
      <c r="D2" s="97"/>
      <c r="E2" s="97"/>
      <c r="F2" s="97"/>
      <c r="G2" s="97"/>
      <c r="H2" s="97"/>
      <c r="I2" s="97"/>
      <c r="J2" s="97"/>
      <c r="K2" s="97"/>
      <c r="L2" s="4"/>
      <c r="M2" s="98"/>
      <c r="N2" s="95"/>
      <c r="O2" s="99"/>
      <c r="P2" s="95"/>
    </row>
    <row r="3" spans="2:16" x14ac:dyDescent="0.25">
      <c r="B3" s="97"/>
      <c r="C3" s="97"/>
      <c r="D3" s="97"/>
      <c r="E3" s="97"/>
      <c r="F3" s="97"/>
      <c r="G3" s="97"/>
      <c r="H3" s="97"/>
      <c r="I3" s="97"/>
      <c r="J3" s="97"/>
      <c r="K3" s="97"/>
      <c r="L3" s="4"/>
      <c r="M3" s="98" t="s">
        <v>24</v>
      </c>
      <c r="N3" s="95"/>
      <c r="O3" s="100">
        <f ca="1">NOW()</f>
        <v>45800.767523726849</v>
      </c>
      <c r="P3" s="95"/>
    </row>
    <row r="4" spans="2:16" x14ac:dyDescent="0.25">
      <c r="B4" s="94" t="s">
        <v>51</v>
      </c>
      <c r="C4" s="95"/>
      <c r="D4" s="95"/>
      <c r="E4" s="95"/>
      <c r="F4" s="95"/>
      <c r="G4" s="95"/>
      <c r="H4" s="95"/>
      <c r="I4" s="95"/>
      <c r="J4" s="95"/>
      <c r="K4" s="95"/>
      <c r="L4" s="4"/>
      <c r="M4" s="4"/>
      <c r="N4" s="4"/>
      <c r="O4" s="4"/>
      <c r="P4" s="4"/>
    </row>
    <row r="5" spans="2:16" x14ac:dyDescent="0.25">
      <c r="B5" s="95"/>
      <c r="C5" s="95"/>
      <c r="D5" s="95"/>
      <c r="E5" s="95"/>
      <c r="F5" s="95"/>
      <c r="G5" s="95"/>
      <c r="H5" s="95"/>
      <c r="I5" s="95"/>
      <c r="J5" s="95"/>
      <c r="K5" s="95"/>
      <c r="L5" s="4"/>
      <c r="M5" s="4"/>
      <c r="N5" s="4"/>
      <c r="O5" s="4"/>
      <c r="P5" s="4"/>
    </row>
    <row r="6" spans="2:16" x14ac:dyDescent="0.25">
      <c r="B6" s="4"/>
      <c r="C6" s="4"/>
      <c r="D6" s="4"/>
      <c r="E6" s="4"/>
      <c r="F6" s="4"/>
      <c r="G6" s="4"/>
      <c r="H6" s="4"/>
      <c r="I6" s="4"/>
      <c r="J6" s="4"/>
      <c r="K6" s="4"/>
      <c r="L6" s="4"/>
      <c r="M6" s="4"/>
      <c r="N6" s="4"/>
      <c r="O6" s="4"/>
      <c r="P6" s="4"/>
    </row>
    <row r="7" spans="2:16" ht="18.75" x14ac:dyDescent="0.25">
      <c r="B7" s="102" t="s">
        <v>25</v>
      </c>
      <c r="C7" s="97"/>
      <c r="D7" s="96" t="s">
        <v>26</v>
      </c>
      <c r="E7" s="97"/>
      <c r="F7" s="97"/>
      <c r="G7" s="96" t="s">
        <v>27</v>
      </c>
      <c r="H7" s="97"/>
      <c r="I7" s="97"/>
      <c r="J7" s="5" t="s">
        <v>28</v>
      </c>
      <c r="K7" s="96" t="s">
        <v>29</v>
      </c>
      <c r="L7" s="97"/>
      <c r="M7" s="96" t="s">
        <v>30</v>
      </c>
      <c r="N7" s="97"/>
      <c r="O7" s="97"/>
      <c r="P7" s="5" t="s">
        <v>31</v>
      </c>
    </row>
    <row r="8" spans="2:16" ht="67.5" customHeight="1" x14ac:dyDescent="0.25">
      <c r="B8" s="101" t="s">
        <v>52</v>
      </c>
      <c r="C8" s="101"/>
      <c r="D8" s="101" t="s">
        <v>53</v>
      </c>
      <c r="E8" s="101"/>
      <c r="F8" s="101"/>
      <c r="G8" s="101" t="s">
        <v>38</v>
      </c>
      <c r="H8" s="101"/>
      <c r="I8" s="101"/>
      <c r="J8" s="6" t="s">
        <v>54</v>
      </c>
      <c r="K8" s="101" t="s">
        <v>55</v>
      </c>
      <c r="L8" s="101"/>
      <c r="M8" s="101" t="s">
        <v>56</v>
      </c>
      <c r="N8" s="101"/>
      <c r="O8" s="101"/>
      <c r="P8" s="7" t="s">
        <v>57</v>
      </c>
    </row>
    <row r="9" spans="2:16" ht="27" customHeight="1" x14ac:dyDescent="0.25">
      <c r="B9" s="101" t="s">
        <v>58</v>
      </c>
      <c r="C9" s="101"/>
      <c r="D9" s="101" t="s">
        <v>43</v>
      </c>
      <c r="E9" s="101"/>
      <c r="F9" s="101"/>
      <c r="G9" s="101" t="s">
        <v>59</v>
      </c>
      <c r="H9" s="101"/>
      <c r="I9" s="101"/>
      <c r="J9" s="7" t="s">
        <v>44</v>
      </c>
      <c r="K9" s="101" t="s">
        <v>55</v>
      </c>
      <c r="L9" s="101"/>
      <c r="M9" s="101" t="s">
        <v>56</v>
      </c>
      <c r="N9" s="101"/>
      <c r="O9" s="101"/>
      <c r="P9" s="7" t="s">
        <v>37</v>
      </c>
    </row>
    <row r="10" spans="2:16" ht="67.5" customHeight="1" x14ac:dyDescent="0.25">
      <c r="B10" s="101" t="s">
        <v>45</v>
      </c>
      <c r="C10" s="101"/>
      <c r="D10" s="101" t="s">
        <v>46</v>
      </c>
      <c r="E10" s="101"/>
      <c r="F10" s="101"/>
      <c r="G10" s="101" t="s">
        <v>47</v>
      </c>
      <c r="H10" s="101"/>
      <c r="I10" s="101"/>
      <c r="J10" s="7" t="s">
        <v>60</v>
      </c>
      <c r="K10" s="101" t="s">
        <v>48</v>
      </c>
      <c r="L10" s="101"/>
      <c r="M10" s="101" t="s">
        <v>56</v>
      </c>
      <c r="N10" s="101"/>
      <c r="O10" s="101"/>
      <c r="P10" s="7" t="s">
        <v>61</v>
      </c>
    </row>
    <row r="11" spans="2:16" ht="27" customHeight="1" x14ac:dyDescent="0.25">
      <c r="B11" s="101" t="s">
        <v>62</v>
      </c>
      <c r="C11" s="101"/>
      <c r="D11" s="101" t="s">
        <v>63</v>
      </c>
      <c r="E11" s="101"/>
      <c r="F11" s="101"/>
      <c r="G11" s="101" t="s">
        <v>64</v>
      </c>
      <c r="H11" s="101"/>
      <c r="I11" s="101"/>
      <c r="J11" s="7" t="s">
        <v>42</v>
      </c>
      <c r="K11" s="101" t="s">
        <v>55</v>
      </c>
      <c r="L11" s="101"/>
      <c r="M11" s="101" t="s">
        <v>56</v>
      </c>
      <c r="N11" s="101"/>
      <c r="O11" s="101"/>
      <c r="P11" s="7" t="s">
        <v>37</v>
      </c>
    </row>
    <row r="12" spans="2:16" ht="108" customHeight="1" x14ac:dyDescent="0.25">
      <c r="B12" s="101" t="s">
        <v>65</v>
      </c>
      <c r="C12" s="101"/>
      <c r="D12" s="101" t="s">
        <v>66</v>
      </c>
      <c r="E12" s="101"/>
      <c r="F12" s="101"/>
      <c r="G12" s="101" t="s">
        <v>67</v>
      </c>
      <c r="H12" s="101"/>
      <c r="I12" s="101"/>
      <c r="J12" s="6" t="s">
        <v>39</v>
      </c>
      <c r="K12" s="101" t="s">
        <v>55</v>
      </c>
      <c r="L12" s="101"/>
      <c r="M12" s="101" t="s">
        <v>56</v>
      </c>
      <c r="N12" s="101"/>
      <c r="O12" s="101"/>
      <c r="P12" s="7" t="s">
        <v>68</v>
      </c>
    </row>
    <row r="13" spans="2:16" ht="45" x14ac:dyDescent="0.25">
      <c r="B13" s="101" t="s">
        <v>69</v>
      </c>
      <c r="C13" s="101"/>
      <c r="D13" s="101" t="s">
        <v>70</v>
      </c>
      <c r="E13" s="101"/>
      <c r="F13" s="101"/>
      <c r="G13" s="101" t="s">
        <v>41</v>
      </c>
      <c r="H13" s="101"/>
      <c r="I13" s="101"/>
      <c r="J13" s="6" t="s">
        <v>71</v>
      </c>
      <c r="K13" s="101" t="s">
        <v>55</v>
      </c>
      <c r="L13" s="101"/>
      <c r="M13" s="101" t="s">
        <v>56</v>
      </c>
      <c r="N13" s="101"/>
      <c r="O13" s="101"/>
      <c r="P13" s="7" t="s">
        <v>37</v>
      </c>
    </row>
    <row r="14" spans="2:16" ht="45" x14ac:dyDescent="0.25">
      <c r="B14" s="101" t="s">
        <v>72</v>
      </c>
      <c r="C14" s="101"/>
      <c r="D14" s="101" t="s">
        <v>32</v>
      </c>
      <c r="E14" s="101"/>
      <c r="F14" s="101"/>
      <c r="G14" s="101" t="s">
        <v>33</v>
      </c>
      <c r="H14" s="101"/>
      <c r="I14" s="101"/>
      <c r="J14" s="6" t="s">
        <v>73</v>
      </c>
      <c r="K14" s="101" t="s">
        <v>55</v>
      </c>
      <c r="L14" s="101"/>
      <c r="M14" s="101" t="s">
        <v>56</v>
      </c>
      <c r="N14" s="101"/>
      <c r="O14" s="101"/>
      <c r="P14" s="7" t="s">
        <v>37</v>
      </c>
    </row>
    <row r="15" spans="2:16" ht="27" x14ac:dyDescent="0.25">
      <c r="B15" s="103" t="s">
        <v>74</v>
      </c>
      <c r="C15" s="104"/>
      <c r="D15" s="103" t="s">
        <v>40</v>
      </c>
      <c r="E15" s="105"/>
      <c r="F15" s="105"/>
      <c r="G15" s="103" t="s">
        <v>41</v>
      </c>
      <c r="H15" s="105"/>
      <c r="I15" s="105"/>
      <c r="J15" s="8" t="s">
        <v>42</v>
      </c>
      <c r="K15" s="106" t="s">
        <v>35</v>
      </c>
      <c r="L15" s="105"/>
      <c r="M15" s="106" t="s">
        <v>36</v>
      </c>
      <c r="N15" s="105"/>
      <c r="O15" s="105"/>
      <c r="P15" s="9" t="s">
        <v>37</v>
      </c>
    </row>
  </sheetData>
  <mergeCells count="51">
    <mergeCell ref="B15:C15"/>
    <mergeCell ref="D15:F15"/>
    <mergeCell ref="G15:I15"/>
    <mergeCell ref="K15:L15"/>
    <mergeCell ref="M15:O15"/>
    <mergeCell ref="B14:C14"/>
    <mergeCell ref="D14:F14"/>
    <mergeCell ref="G14:I14"/>
    <mergeCell ref="K14:L14"/>
    <mergeCell ref="M14:O14"/>
    <mergeCell ref="B13:C13"/>
    <mergeCell ref="D13:F13"/>
    <mergeCell ref="G13:I13"/>
    <mergeCell ref="K13:L13"/>
    <mergeCell ref="M13:O13"/>
    <mergeCell ref="B10:C10"/>
    <mergeCell ref="D10:F10"/>
    <mergeCell ref="G10:I10"/>
    <mergeCell ref="K10:L10"/>
    <mergeCell ref="M10:O10"/>
    <mergeCell ref="B8:C8"/>
    <mergeCell ref="D8:F8"/>
    <mergeCell ref="G8:I8"/>
    <mergeCell ref="K8:L8"/>
    <mergeCell ref="M8:O8"/>
    <mergeCell ref="B11:C11"/>
    <mergeCell ref="D11:F11"/>
    <mergeCell ref="G11:I11"/>
    <mergeCell ref="K11:L11"/>
    <mergeCell ref="M11:O11"/>
    <mergeCell ref="B12:C12"/>
    <mergeCell ref="D12:F12"/>
    <mergeCell ref="G12:I12"/>
    <mergeCell ref="K12:L12"/>
    <mergeCell ref="M12:O12"/>
    <mergeCell ref="B7:C7"/>
    <mergeCell ref="D7:F7"/>
    <mergeCell ref="G7:I7"/>
    <mergeCell ref="K7:L7"/>
    <mergeCell ref="M7:O7"/>
    <mergeCell ref="B9:C9"/>
    <mergeCell ref="D9:F9"/>
    <mergeCell ref="G9:I9"/>
    <mergeCell ref="K9:L9"/>
    <mergeCell ref="M9:O9"/>
    <mergeCell ref="B4:K5"/>
    <mergeCell ref="B2:K3"/>
    <mergeCell ref="M2:N2"/>
    <mergeCell ref="O2:P2"/>
    <mergeCell ref="M3:N3"/>
    <mergeCell ref="O3:P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F3DA-2150-476D-8D6D-DEA5E5BB0A1E}">
  <dimension ref="B1:S17"/>
  <sheetViews>
    <sheetView topLeftCell="A8" zoomScale="80" zoomScaleNormal="60" workbookViewId="0">
      <selection activeCell="A7" sqref="A7"/>
    </sheetView>
  </sheetViews>
  <sheetFormatPr defaultRowHeight="15" x14ac:dyDescent="0.25"/>
  <cols>
    <col min="3" max="3" width="57.5703125" bestFit="1" customWidth="1"/>
    <col min="4" max="4" width="7.85546875" bestFit="1" customWidth="1"/>
    <col min="5" max="5" width="11.7109375" customWidth="1"/>
    <col min="6" max="6" width="14.28515625" customWidth="1"/>
    <col min="7" max="7" width="40.5703125" customWidth="1"/>
    <col min="8" max="8" width="19" customWidth="1"/>
    <col min="9" max="9" width="19.85546875" customWidth="1"/>
    <col min="10" max="10" width="17.42578125" customWidth="1"/>
    <col min="11" max="11" width="18.42578125" customWidth="1"/>
    <col min="12" max="12" width="18.7109375" customWidth="1"/>
    <col min="13" max="13" width="18" customWidth="1"/>
    <col min="14" max="14" width="19.140625" customWidth="1"/>
    <col min="15" max="15" width="18.140625" customWidth="1"/>
    <col min="16" max="16" width="10.5703125" customWidth="1"/>
    <col min="17" max="17" width="12.28515625" customWidth="1"/>
    <col min="18" max="18" width="15.5703125" customWidth="1"/>
  </cols>
  <sheetData>
    <row r="1" spans="2:19" x14ac:dyDescent="0.25">
      <c r="B1" s="14"/>
      <c r="C1" s="13"/>
      <c r="D1" s="13"/>
      <c r="E1" s="13"/>
      <c r="F1" s="13"/>
      <c r="G1" s="13"/>
      <c r="H1" s="13"/>
      <c r="I1" s="13"/>
      <c r="J1" s="13"/>
      <c r="K1" s="15"/>
      <c r="L1" s="13"/>
      <c r="M1" s="13"/>
      <c r="N1" s="13"/>
      <c r="O1" s="15"/>
    </row>
    <row r="2" spans="2:19" ht="24" customHeight="1" x14ac:dyDescent="0.35">
      <c r="B2" s="108" t="s">
        <v>112</v>
      </c>
      <c r="C2" s="109"/>
      <c r="D2" s="109"/>
      <c r="E2" s="109"/>
      <c r="F2" s="109"/>
      <c r="G2" s="110"/>
      <c r="H2" s="17"/>
      <c r="I2" s="16"/>
      <c r="J2" s="16"/>
      <c r="K2" s="17"/>
      <c r="L2" s="16"/>
      <c r="M2" s="16"/>
      <c r="N2" s="16"/>
      <c r="O2" s="16"/>
      <c r="P2" s="16"/>
      <c r="Q2" s="16"/>
      <c r="R2" s="16"/>
      <c r="S2" s="16"/>
    </row>
    <row r="3" spans="2:19" x14ac:dyDescent="0.25">
      <c r="B3" s="107" t="s">
        <v>113</v>
      </c>
      <c r="C3" s="107"/>
      <c r="D3" s="107"/>
      <c r="E3" s="107"/>
      <c r="F3" s="107"/>
      <c r="G3" s="107"/>
      <c r="H3" s="17"/>
      <c r="I3" s="16"/>
      <c r="J3" s="16"/>
      <c r="K3" s="17"/>
      <c r="L3" s="16"/>
      <c r="M3" s="16"/>
      <c r="N3" s="16"/>
      <c r="O3" s="16"/>
      <c r="P3" s="16"/>
      <c r="Q3" s="16"/>
      <c r="R3" s="16"/>
      <c r="S3" s="16"/>
    </row>
    <row r="4" spans="2:19" x14ac:dyDescent="0.25">
      <c r="B4" s="16"/>
      <c r="C4" s="16"/>
      <c r="D4" s="16"/>
      <c r="E4" s="16"/>
      <c r="F4" s="16"/>
      <c r="G4" s="16"/>
      <c r="H4" s="17"/>
      <c r="I4" s="16"/>
      <c r="J4" s="16"/>
      <c r="K4" s="17"/>
      <c r="L4" s="16"/>
      <c r="M4" s="16"/>
      <c r="N4" s="16"/>
      <c r="O4" s="16"/>
      <c r="P4" s="16"/>
      <c r="Q4" s="16"/>
      <c r="R4" s="16"/>
      <c r="S4" s="16"/>
    </row>
    <row r="5" spans="2:19" x14ac:dyDescent="0.25">
      <c r="B5" s="16"/>
      <c r="C5" s="16"/>
      <c r="D5" s="16"/>
      <c r="E5" s="16"/>
      <c r="F5" s="16"/>
      <c r="G5" s="16"/>
      <c r="H5" s="17"/>
      <c r="I5" s="16"/>
      <c r="J5" s="16"/>
      <c r="K5" s="17"/>
      <c r="L5" s="16"/>
      <c r="M5" s="16"/>
      <c r="N5" s="16"/>
      <c r="O5" s="16"/>
      <c r="P5" s="16"/>
      <c r="Q5" s="16"/>
      <c r="R5" s="16"/>
      <c r="S5" s="16"/>
    </row>
    <row r="6" spans="2:19" ht="45.75" thickBot="1" x14ac:dyDescent="0.3">
      <c r="B6" s="10" t="s">
        <v>75</v>
      </c>
      <c r="C6" s="11" t="s">
        <v>76</v>
      </c>
      <c r="D6" s="11" t="s">
        <v>77</v>
      </c>
      <c r="E6" s="11" t="s">
        <v>78</v>
      </c>
      <c r="F6" s="11" t="s">
        <v>79</v>
      </c>
      <c r="G6" s="11" t="s">
        <v>80</v>
      </c>
      <c r="H6" s="11" t="s">
        <v>81</v>
      </c>
      <c r="I6" s="11" t="s">
        <v>82</v>
      </c>
      <c r="J6" s="11" t="s">
        <v>83</v>
      </c>
      <c r="K6" s="11" t="s">
        <v>84</v>
      </c>
      <c r="L6" s="11" t="s">
        <v>85</v>
      </c>
      <c r="M6" s="11" t="s">
        <v>86</v>
      </c>
      <c r="N6" s="11" t="s">
        <v>87</v>
      </c>
      <c r="O6" s="11" t="s">
        <v>88</v>
      </c>
      <c r="P6" s="11" t="s">
        <v>89</v>
      </c>
      <c r="Q6" s="11" t="s">
        <v>90</v>
      </c>
      <c r="R6" s="11" t="s">
        <v>91</v>
      </c>
      <c r="S6" s="11" t="s">
        <v>92</v>
      </c>
    </row>
    <row r="7" spans="2:19" ht="95.25" customHeight="1" thickBot="1" x14ac:dyDescent="0.3">
      <c r="B7" s="21" t="s">
        <v>93</v>
      </c>
      <c r="C7" s="22" t="s">
        <v>118</v>
      </c>
      <c r="D7" s="23" t="s">
        <v>94</v>
      </c>
      <c r="E7" s="23" t="s">
        <v>95</v>
      </c>
      <c r="F7" s="24">
        <v>45802</v>
      </c>
      <c r="G7" s="25" t="s">
        <v>127</v>
      </c>
      <c r="H7" s="23" t="s">
        <v>96</v>
      </c>
      <c r="I7" s="25" t="s">
        <v>97</v>
      </c>
      <c r="J7" s="25" t="s">
        <v>98</v>
      </c>
      <c r="K7" s="23" t="s">
        <v>138</v>
      </c>
      <c r="L7" s="25" t="s">
        <v>109</v>
      </c>
      <c r="M7" s="25" t="s">
        <v>139</v>
      </c>
      <c r="N7" s="25" t="s">
        <v>99</v>
      </c>
      <c r="O7" s="23" t="s">
        <v>137</v>
      </c>
      <c r="P7" s="23">
        <v>9</v>
      </c>
      <c r="Q7" s="23">
        <v>10</v>
      </c>
      <c r="R7" s="26" t="s">
        <v>100</v>
      </c>
      <c r="S7" s="23" t="s">
        <v>101</v>
      </c>
    </row>
    <row r="8" spans="2:19" ht="75.75" thickBot="1" x14ac:dyDescent="0.3">
      <c r="B8" s="21" t="s">
        <v>102</v>
      </c>
      <c r="C8" s="23" t="s">
        <v>119</v>
      </c>
      <c r="D8" s="23" t="s">
        <v>94</v>
      </c>
      <c r="E8" s="23" t="s">
        <v>95</v>
      </c>
      <c r="F8" s="24">
        <v>45802</v>
      </c>
      <c r="G8" s="25" t="s">
        <v>128</v>
      </c>
      <c r="H8" s="23" t="s">
        <v>96</v>
      </c>
      <c r="I8" s="25" t="s">
        <v>97</v>
      </c>
      <c r="J8" s="25" t="s">
        <v>98</v>
      </c>
      <c r="K8" s="23" t="s">
        <v>138</v>
      </c>
      <c r="L8" s="25" t="s">
        <v>109</v>
      </c>
      <c r="M8" s="25" t="s">
        <v>139</v>
      </c>
      <c r="N8" s="25" t="s">
        <v>99</v>
      </c>
      <c r="O8" s="23" t="s">
        <v>137</v>
      </c>
      <c r="P8" s="23">
        <v>9</v>
      </c>
      <c r="Q8" s="23">
        <v>10</v>
      </c>
      <c r="R8" s="23" t="s">
        <v>100</v>
      </c>
      <c r="S8" s="23" t="s">
        <v>101</v>
      </c>
    </row>
    <row r="9" spans="2:19" ht="75.75" thickBot="1" x14ac:dyDescent="0.3">
      <c r="B9" s="21" t="s">
        <v>103</v>
      </c>
      <c r="C9" s="23" t="s">
        <v>120</v>
      </c>
      <c r="D9" s="23" t="s">
        <v>94</v>
      </c>
      <c r="E9" s="23" t="s">
        <v>95</v>
      </c>
      <c r="F9" s="24">
        <v>45802</v>
      </c>
      <c r="G9" s="25" t="s">
        <v>129</v>
      </c>
      <c r="H9" s="23" t="s">
        <v>96</v>
      </c>
      <c r="I9" s="25" t="s">
        <v>97</v>
      </c>
      <c r="J9" s="25" t="s">
        <v>98</v>
      </c>
      <c r="K9" s="23" t="s">
        <v>138</v>
      </c>
      <c r="L9" s="25" t="s">
        <v>109</v>
      </c>
      <c r="M9" s="25" t="s">
        <v>139</v>
      </c>
      <c r="N9" s="25" t="s">
        <v>99</v>
      </c>
      <c r="O9" s="23" t="s">
        <v>137</v>
      </c>
      <c r="P9" s="23">
        <v>9</v>
      </c>
      <c r="Q9" s="23">
        <v>8</v>
      </c>
      <c r="R9" s="23" t="s">
        <v>104</v>
      </c>
      <c r="S9" s="23" t="s">
        <v>101</v>
      </c>
    </row>
    <row r="10" spans="2:19" ht="75.75" thickBot="1" x14ac:dyDescent="0.3">
      <c r="B10" s="21" t="s">
        <v>105</v>
      </c>
      <c r="C10" s="23" t="s">
        <v>121</v>
      </c>
      <c r="D10" s="23" t="s">
        <v>94</v>
      </c>
      <c r="E10" s="23" t="s">
        <v>95</v>
      </c>
      <c r="F10" s="24">
        <v>45802</v>
      </c>
      <c r="G10" s="25" t="s">
        <v>130</v>
      </c>
      <c r="H10" s="23" t="s">
        <v>101</v>
      </c>
      <c r="I10" s="25" t="s">
        <v>108</v>
      </c>
      <c r="J10" s="25" t="s">
        <v>98</v>
      </c>
      <c r="K10" s="23" t="s">
        <v>138</v>
      </c>
      <c r="L10" s="25" t="s">
        <v>109</v>
      </c>
      <c r="M10" s="25" t="s">
        <v>139</v>
      </c>
      <c r="N10" s="25" t="s">
        <v>99</v>
      </c>
      <c r="O10" s="23" t="s">
        <v>137</v>
      </c>
      <c r="P10" s="23">
        <v>9</v>
      </c>
      <c r="Q10" s="23">
        <v>9</v>
      </c>
      <c r="R10" s="23">
        <v>9</v>
      </c>
      <c r="S10" s="23" t="s">
        <v>101</v>
      </c>
    </row>
    <row r="11" spans="2:19" ht="75.75" thickBot="1" x14ac:dyDescent="0.3">
      <c r="B11" s="21" t="s">
        <v>106</v>
      </c>
      <c r="C11" s="23" t="s">
        <v>122</v>
      </c>
      <c r="D11" s="23" t="s">
        <v>94</v>
      </c>
      <c r="E11" s="23" t="s">
        <v>95</v>
      </c>
      <c r="F11" s="24">
        <v>45802</v>
      </c>
      <c r="G11" s="25" t="s">
        <v>131</v>
      </c>
      <c r="H11" s="23" t="s">
        <v>101</v>
      </c>
      <c r="I11" s="25" t="s">
        <v>97</v>
      </c>
      <c r="J11" s="25" t="s">
        <v>98</v>
      </c>
      <c r="K11" s="23" t="s">
        <v>138</v>
      </c>
      <c r="L11" s="25" t="s">
        <v>109</v>
      </c>
      <c r="M11" s="25" t="s">
        <v>139</v>
      </c>
      <c r="N11" s="25" t="s">
        <v>99</v>
      </c>
      <c r="O11" s="23" t="s">
        <v>137</v>
      </c>
      <c r="P11" s="23">
        <v>9</v>
      </c>
      <c r="Q11" s="23">
        <v>9</v>
      </c>
      <c r="R11" s="23">
        <v>9</v>
      </c>
      <c r="S11" s="23" t="s">
        <v>101</v>
      </c>
    </row>
    <row r="12" spans="2:19" ht="75.75" thickBot="1" x14ac:dyDescent="0.3">
      <c r="B12" s="21" t="s">
        <v>107</v>
      </c>
      <c r="C12" s="23" t="s">
        <v>123</v>
      </c>
      <c r="D12" s="23" t="s">
        <v>94</v>
      </c>
      <c r="E12" s="23" t="s">
        <v>95</v>
      </c>
      <c r="F12" s="24">
        <v>45802</v>
      </c>
      <c r="G12" s="25" t="s">
        <v>132</v>
      </c>
      <c r="H12" s="23" t="s">
        <v>96</v>
      </c>
      <c r="I12" s="25" t="s">
        <v>108</v>
      </c>
      <c r="J12" s="25" t="s">
        <v>98</v>
      </c>
      <c r="K12" s="23" t="s">
        <v>138</v>
      </c>
      <c r="L12" s="25" t="s">
        <v>109</v>
      </c>
      <c r="M12" s="25" t="s">
        <v>139</v>
      </c>
      <c r="N12" s="25" t="s">
        <v>99</v>
      </c>
      <c r="O12" s="23" t="s">
        <v>137</v>
      </c>
      <c r="P12" s="23">
        <v>9</v>
      </c>
      <c r="Q12" s="23">
        <v>8</v>
      </c>
      <c r="R12" s="23" t="s">
        <v>104</v>
      </c>
      <c r="S12" s="23" t="s">
        <v>110</v>
      </c>
    </row>
    <row r="13" spans="2:19" ht="90" customHeight="1" thickBot="1" x14ac:dyDescent="0.3">
      <c r="B13" s="21" t="s">
        <v>111</v>
      </c>
      <c r="C13" s="23" t="s">
        <v>114</v>
      </c>
      <c r="D13" s="23" t="s">
        <v>94</v>
      </c>
      <c r="E13" s="23" t="s">
        <v>95</v>
      </c>
      <c r="F13" s="24">
        <v>45802</v>
      </c>
      <c r="G13" s="25" t="s">
        <v>133</v>
      </c>
      <c r="H13" s="23" t="s">
        <v>101</v>
      </c>
      <c r="I13" s="25" t="s">
        <v>97</v>
      </c>
      <c r="J13" s="25" t="s">
        <v>98</v>
      </c>
      <c r="K13" s="23" t="s">
        <v>138</v>
      </c>
      <c r="L13" s="25" t="s">
        <v>109</v>
      </c>
      <c r="M13" s="25" t="s">
        <v>139</v>
      </c>
      <c r="N13" s="25" t="s">
        <v>99</v>
      </c>
      <c r="O13" s="23" t="s">
        <v>137</v>
      </c>
      <c r="P13" s="23">
        <v>9</v>
      </c>
      <c r="Q13" s="23">
        <v>8</v>
      </c>
      <c r="R13" s="23" t="s">
        <v>104</v>
      </c>
      <c r="S13" s="23" t="s">
        <v>101</v>
      </c>
    </row>
    <row r="14" spans="2:19" ht="75.75" thickBot="1" x14ac:dyDescent="0.3">
      <c r="B14" s="21" t="s">
        <v>115</v>
      </c>
      <c r="C14" s="27" t="s">
        <v>124</v>
      </c>
      <c r="D14" s="23" t="s">
        <v>94</v>
      </c>
      <c r="E14" s="23" t="s">
        <v>95</v>
      </c>
      <c r="F14" s="24">
        <v>45802</v>
      </c>
      <c r="G14" s="25" t="s">
        <v>134</v>
      </c>
      <c r="H14" s="23" t="s">
        <v>101</v>
      </c>
      <c r="I14" s="25" t="s">
        <v>108</v>
      </c>
      <c r="J14" s="25" t="s">
        <v>98</v>
      </c>
      <c r="K14" s="23" t="s">
        <v>138</v>
      </c>
      <c r="L14" s="25" t="s">
        <v>109</v>
      </c>
      <c r="M14" s="25" t="s">
        <v>140</v>
      </c>
      <c r="N14" s="25" t="s">
        <v>99</v>
      </c>
      <c r="O14" s="23" t="s">
        <v>137</v>
      </c>
      <c r="P14" s="23">
        <v>9</v>
      </c>
      <c r="Q14" s="23">
        <v>8</v>
      </c>
      <c r="R14" s="23" t="s">
        <v>104</v>
      </c>
      <c r="S14" s="23" t="s">
        <v>101</v>
      </c>
    </row>
    <row r="15" spans="2:19" ht="75.75" thickBot="1" x14ac:dyDescent="0.3">
      <c r="B15" s="21" t="s">
        <v>116</v>
      </c>
      <c r="C15" s="27" t="s">
        <v>125</v>
      </c>
      <c r="D15" s="23" t="s">
        <v>94</v>
      </c>
      <c r="E15" s="23" t="s">
        <v>95</v>
      </c>
      <c r="F15" s="24">
        <v>45802</v>
      </c>
      <c r="G15" s="25" t="s">
        <v>135</v>
      </c>
      <c r="H15" s="23" t="s">
        <v>101</v>
      </c>
      <c r="I15" s="25" t="s">
        <v>97</v>
      </c>
      <c r="J15" s="25" t="s">
        <v>98</v>
      </c>
      <c r="K15" s="23" t="s">
        <v>138</v>
      </c>
      <c r="L15" s="25" t="s">
        <v>109</v>
      </c>
      <c r="M15" s="25" t="s">
        <v>140</v>
      </c>
      <c r="N15" s="25" t="s">
        <v>99</v>
      </c>
      <c r="O15" s="23" t="s">
        <v>137</v>
      </c>
      <c r="P15" s="23">
        <v>10</v>
      </c>
      <c r="Q15" s="23">
        <v>9</v>
      </c>
      <c r="R15" s="23" t="s">
        <v>100</v>
      </c>
      <c r="S15" s="23" t="s">
        <v>101</v>
      </c>
    </row>
    <row r="16" spans="2:19" ht="75.75" thickBot="1" x14ac:dyDescent="0.3">
      <c r="B16" s="21" t="s">
        <v>117</v>
      </c>
      <c r="C16" s="27" t="s">
        <v>126</v>
      </c>
      <c r="D16" s="23" t="s">
        <v>94</v>
      </c>
      <c r="E16" s="23" t="s">
        <v>95</v>
      </c>
      <c r="F16" s="24">
        <v>45802</v>
      </c>
      <c r="G16" s="25" t="s">
        <v>136</v>
      </c>
      <c r="H16" s="23" t="s">
        <v>101</v>
      </c>
      <c r="I16" s="25" t="s">
        <v>108</v>
      </c>
      <c r="J16" s="25" t="s">
        <v>98</v>
      </c>
      <c r="K16" s="23" t="s">
        <v>138</v>
      </c>
      <c r="L16" s="25" t="s">
        <v>109</v>
      </c>
      <c r="M16" s="25" t="s">
        <v>140</v>
      </c>
      <c r="N16" s="25" t="s">
        <v>99</v>
      </c>
      <c r="O16" s="23" t="s">
        <v>137</v>
      </c>
      <c r="P16" s="23">
        <v>10</v>
      </c>
      <c r="Q16" s="23">
        <v>9</v>
      </c>
      <c r="R16" s="23" t="s">
        <v>100</v>
      </c>
      <c r="S16" s="23" t="s">
        <v>101</v>
      </c>
    </row>
    <row r="17" spans="2:19" x14ac:dyDescent="0.25">
      <c r="B17" s="18"/>
      <c r="C17" s="19"/>
      <c r="D17" s="19"/>
      <c r="E17" s="19"/>
      <c r="F17" s="20"/>
      <c r="G17" s="12"/>
      <c r="H17" s="19"/>
      <c r="I17" s="12"/>
      <c r="J17" s="12"/>
      <c r="K17" s="19"/>
      <c r="L17" s="12"/>
      <c r="M17" s="12"/>
      <c r="N17" s="12"/>
      <c r="O17" s="19"/>
      <c r="P17" s="19"/>
      <c r="Q17" s="19"/>
      <c r="R17" s="19"/>
      <c r="S17" s="19"/>
    </row>
  </sheetData>
  <mergeCells count="2">
    <mergeCell ref="B3:G3"/>
    <mergeCell ref="B2:G2"/>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53FF4-8F7F-422E-864D-1C9136AA56E9}">
  <dimension ref="B1:I34"/>
  <sheetViews>
    <sheetView topLeftCell="A23" zoomScale="83" zoomScaleNormal="80" workbookViewId="0">
      <selection activeCell="E34" sqref="E34"/>
    </sheetView>
  </sheetViews>
  <sheetFormatPr defaultRowHeight="15" x14ac:dyDescent="0.25"/>
  <cols>
    <col min="2" max="2" width="21.140625" customWidth="1"/>
    <col min="3" max="3" width="25.42578125" customWidth="1"/>
    <col min="4" max="4" width="33.140625" customWidth="1"/>
    <col min="5" max="5" width="16.140625" customWidth="1"/>
    <col min="6" max="6" width="23.140625" customWidth="1"/>
    <col min="7" max="7" width="18.7109375" customWidth="1"/>
    <col min="8" max="8" width="21" customWidth="1"/>
    <col min="9" max="9" width="20.28515625" customWidth="1"/>
  </cols>
  <sheetData>
    <row r="1" spans="2:9" ht="15.75" thickBot="1" x14ac:dyDescent="0.3"/>
    <row r="2" spans="2:9" ht="15.75" thickBot="1" x14ac:dyDescent="0.3">
      <c r="B2" s="28" t="s">
        <v>141</v>
      </c>
      <c r="C2" s="28"/>
      <c r="D2" s="28"/>
      <c r="E2" s="28"/>
      <c r="F2" s="28"/>
      <c r="G2" s="28"/>
      <c r="H2" s="29">
        <f ca="1">NOW()</f>
        <v>45800.767523726849</v>
      </c>
      <c r="I2" s="28"/>
    </row>
    <row r="3" spans="2:9" ht="15.75" thickBot="1" x14ac:dyDescent="0.3">
      <c r="B3" s="28"/>
      <c r="C3" s="28"/>
      <c r="D3" s="28"/>
      <c r="E3" s="28"/>
      <c r="F3" s="28"/>
      <c r="G3" s="28"/>
      <c r="H3" s="28"/>
      <c r="I3" s="28"/>
    </row>
    <row r="4" spans="2:9" ht="27" thickBot="1" x14ac:dyDescent="0.3">
      <c r="B4" s="30" t="s">
        <v>142</v>
      </c>
      <c r="C4" s="30" t="s">
        <v>143</v>
      </c>
      <c r="D4" s="30" t="s">
        <v>144</v>
      </c>
      <c r="E4" s="30" t="s">
        <v>145</v>
      </c>
      <c r="F4" s="30" t="s">
        <v>146</v>
      </c>
      <c r="G4" s="30" t="s">
        <v>147</v>
      </c>
      <c r="H4" s="30" t="s">
        <v>148</v>
      </c>
      <c r="I4" s="28"/>
    </row>
    <row r="5" spans="2:9" ht="15.75" thickBot="1" x14ac:dyDescent="0.3">
      <c r="B5" s="111" t="s">
        <v>149</v>
      </c>
      <c r="C5" s="112"/>
      <c r="D5" s="112"/>
      <c r="E5" s="112"/>
      <c r="F5" s="112"/>
      <c r="G5" s="112"/>
      <c r="H5" s="113"/>
      <c r="I5" s="28"/>
    </row>
    <row r="6" spans="2:9" ht="15.75" thickBot="1" x14ac:dyDescent="0.3">
      <c r="B6" s="31">
        <v>1</v>
      </c>
      <c r="C6" s="28" t="s">
        <v>332</v>
      </c>
      <c r="D6" s="31">
        <v>500</v>
      </c>
      <c r="E6" s="31">
        <v>500</v>
      </c>
      <c r="F6" s="28" t="s">
        <v>34</v>
      </c>
      <c r="G6" s="31">
        <v>1</v>
      </c>
      <c r="H6" s="31" t="s">
        <v>333</v>
      </c>
      <c r="I6" s="28"/>
    </row>
    <row r="7" spans="2:9" ht="15.75" thickBot="1" x14ac:dyDescent="0.3">
      <c r="B7" s="31">
        <v>1</v>
      </c>
      <c r="C7" s="28" t="s">
        <v>150</v>
      </c>
      <c r="D7" s="31">
        <v>200</v>
      </c>
      <c r="E7" s="31">
        <v>200</v>
      </c>
      <c r="F7" s="28" t="s">
        <v>34</v>
      </c>
      <c r="G7" s="31">
        <v>1</v>
      </c>
      <c r="H7" s="31" t="s">
        <v>151</v>
      </c>
      <c r="I7" s="28"/>
    </row>
    <row r="8" spans="2:9" ht="15.75" thickBot="1" x14ac:dyDescent="0.3">
      <c r="B8" s="31">
        <v>1</v>
      </c>
      <c r="C8" s="28" t="s">
        <v>153</v>
      </c>
      <c r="D8" s="31">
        <v>100</v>
      </c>
      <c r="E8" s="31">
        <v>200</v>
      </c>
      <c r="F8" s="28" t="s">
        <v>34</v>
      </c>
      <c r="G8" s="31">
        <v>1</v>
      </c>
      <c r="H8" s="31" t="s">
        <v>152</v>
      </c>
      <c r="I8" s="28"/>
    </row>
    <row r="9" spans="2:9" ht="15.75" thickBot="1" x14ac:dyDescent="0.3">
      <c r="B9" s="32" t="s">
        <v>154</v>
      </c>
      <c r="C9" s="28"/>
      <c r="D9" s="28"/>
      <c r="E9" s="28"/>
      <c r="F9" s="28"/>
      <c r="G9" s="28"/>
      <c r="H9" s="58">
        <v>800</v>
      </c>
      <c r="I9" s="28"/>
    </row>
    <row r="10" spans="2:9" ht="15.75" thickBot="1" x14ac:dyDescent="0.3">
      <c r="B10" s="111" t="s">
        <v>155</v>
      </c>
      <c r="C10" s="112"/>
      <c r="D10" s="112"/>
      <c r="E10" s="112"/>
      <c r="F10" s="112"/>
      <c r="G10" s="112"/>
      <c r="H10" s="113"/>
      <c r="I10" s="28"/>
    </row>
    <row r="11" spans="2:9" ht="39.75" thickBot="1" x14ac:dyDescent="0.3">
      <c r="B11" s="31">
        <v>1</v>
      </c>
      <c r="C11" s="28" t="s">
        <v>200</v>
      </c>
      <c r="D11" s="31">
        <v>10000</v>
      </c>
      <c r="E11" s="31">
        <v>10000</v>
      </c>
      <c r="F11" s="28" t="s">
        <v>156</v>
      </c>
      <c r="G11" s="31">
        <v>48</v>
      </c>
      <c r="H11" s="31" t="s">
        <v>201</v>
      </c>
      <c r="I11" s="28"/>
    </row>
    <row r="12" spans="2:9" ht="49.5" customHeight="1" thickBot="1" x14ac:dyDescent="0.3">
      <c r="B12" s="31">
        <v>1</v>
      </c>
      <c r="C12" s="28" t="s">
        <v>157</v>
      </c>
      <c r="D12" s="31">
        <v>2500</v>
      </c>
      <c r="E12" s="31">
        <v>2500</v>
      </c>
      <c r="F12" s="28" t="s">
        <v>158</v>
      </c>
      <c r="G12" s="31">
        <v>96</v>
      </c>
      <c r="H12" s="31" t="s">
        <v>159</v>
      </c>
      <c r="I12" s="28"/>
    </row>
    <row r="13" spans="2:9" ht="15.75" thickBot="1" x14ac:dyDescent="0.3">
      <c r="B13" s="31">
        <v>1</v>
      </c>
      <c r="C13" s="28" t="s">
        <v>160</v>
      </c>
      <c r="D13" s="31">
        <v>3000</v>
      </c>
      <c r="E13" s="31">
        <v>3000</v>
      </c>
      <c r="F13" s="28" t="s">
        <v>158</v>
      </c>
      <c r="G13" s="31">
        <v>96</v>
      </c>
      <c r="H13" s="31" t="s">
        <v>161</v>
      </c>
      <c r="I13" s="28"/>
    </row>
    <row r="14" spans="2:9" ht="15.75" thickBot="1" x14ac:dyDescent="0.3">
      <c r="B14" s="30" t="s">
        <v>162</v>
      </c>
      <c r="C14" s="28"/>
      <c r="D14" s="28"/>
      <c r="E14" s="28"/>
      <c r="F14" s="28"/>
      <c r="G14" s="28"/>
      <c r="H14" s="33" t="s">
        <v>163</v>
      </c>
      <c r="I14" s="28"/>
    </row>
    <row r="15" spans="2:9" ht="15.75" thickBot="1" x14ac:dyDescent="0.3">
      <c r="B15" s="28"/>
      <c r="C15" s="28"/>
      <c r="D15" s="28"/>
      <c r="E15" s="28"/>
      <c r="F15" s="28"/>
      <c r="G15" s="28"/>
      <c r="H15" s="28"/>
      <c r="I15" s="28"/>
    </row>
    <row r="16" spans="2:9" ht="15.75" thickBot="1" x14ac:dyDescent="0.3">
      <c r="B16" s="111" t="s">
        <v>164</v>
      </c>
      <c r="C16" s="112"/>
      <c r="D16" s="112"/>
      <c r="E16" s="112"/>
      <c r="F16" s="112"/>
      <c r="G16" s="112"/>
      <c r="H16" s="113"/>
      <c r="I16" s="28"/>
    </row>
    <row r="17" spans="2:9" ht="27" thickBot="1" x14ac:dyDescent="0.3">
      <c r="B17" s="31">
        <v>1</v>
      </c>
      <c r="C17" s="28" t="s">
        <v>165</v>
      </c>
      <c r="D17" s="31">
        <v>12000</v>
      </c>
      <c r="E17" s="31">
        <v>12000</v>
      </c>
      <c r="F17" s="28" t="s">
        <v>34</v>
      </c>
      <c r="G17" s="31">
        <v>1</v>
      </c>
      <c r="H17" s="31">
        <v>12000</v>
      </c>
      <c r="I17" s="28"/>
    </row>
    <row r="18" spans="2:9" ht="43.5" customHeight="1" thickBot="1" x14ac:dyDescent="0.3">
      <c r="B18" s="31">
        <v>1</v>
      </c>
      <c r="C18" s="28" t="s">
        <v>166</v>
      </c>
      <c r="D18" s="31">
        <v>10000</v>
      </c>
      <c r="E18" s="31">
        <v>10000</v>
      </c>
      <c r="F18" s="28" t="s">
        <v>34</v>
      </c>
      <c r="G18" s="31">
        <v>1</v>
      </c>
      <c r="H18" s="31">
        <v>10000</v>
      </c>
      <c r="I18" s="28"/>
    </row>
    <row r="19" spans="2:9" ht="15.75" thickBot="1" x14ac:dyDescent="0.3">
      <c r="B19" s="30" t="s">
        <v>167</v>
      </c>
      <c r="C19" s="28"/>
      <c r="D19" s="28"/>
      <c r="E19" s="28"/>
      <c r="F19" s="28"/>
      <c r="G19" s="28"/>
      <c r="H19" s="33">
        <v>22000</v>
      </c>
      <c r="I19" s="28"/>
    </row>
    <row r="20" spans="2:9" ht="15.75" thickBot="1" x14ac:dyDescent="0.3">
      <c r="B20" s="111" t="s">
        <v>168</v>
      </c>
      <c r="C20" s="112"/>
      <c r="D20" s="112"/>
      <c r="E20" s="112"/>
      <c r="F20" s="112"/>
      <c r="G20" s="112"/>
      <c r="H20" s="113"/>
      <c r="I20" s="28"/>
    </row>
    <row r="21" spans="2:9" ht="15.75" thickBot="1" x14ac:dyDescent="0.3">
      <c r="B21" s="31">
        <v>1</v>
      </c>
      <c r="C21" s="28" t="s">
        <v>199</v>
      </c>
      <c r="D21" s="31">
        <v>450</v>
      </c>
      <c r="E21" s="31">
        <v>450</v>
      </c>
      <c r="F21" s="28" t="s">
        <v>169</v>
      </c>
      <c r="G21" s="31">
        <v>12</v>
      </c>
      <c r="H21" s="31" t="s">
        <v>170</v>
      </c>
      <c r="I21" s="28"/>
    </row>
    <row r="22" spans="2:9" ht="15.75" thickBot="1" x14ac:dyDescent="0.3">
      <c r="B22" s="31">
        <v>1</v>
      </c>
      <c r="C22" s="28" t="s">
        <v>171</v>
      </c>
      <c r="D22" s="31">
        <v>300</v>
      </c>
      <c r="E22" s="31">
        <v>300</v>
      </c>
      <c r="F22" s="28" t="s">
        <v>169</v>
      </c>
      <c r="G22" s="31">
        <v>12</v>
      </c>
      <c r="H22" s="31" t="s">
        <v>172</v>
      </c>
      <c r="I22" s="28"/>
    </row>
    <row r="23" spans="2:9" ht="26.25" customHeight="1" thickBot="1" x14ac:dyDescent="0.3">
      <c r="B23" s="31">
        <v>1</v>
      </c>
      <c r="C23" s="28" t="s">
        <v>173</v>
      </c>
      <c r="D23" s="31">
        <v>8000</v>
      </c>
      <c r="E23" s="31">
        <v>8000</v>
      </c>
      <c r="F23" s="28" t="s">
        <v>169</v>
      </c>
      <c r="G23" s="31">
        <v>12</v>
      </c>
      <c r="H23" s="31" t="s">
        <v>174</v>
      </c>
      <c r="I23" s="28"/>
    </row>
    <row r="24" spans="2:9" ht="22.5" customHeight="1" thickBot="1" x14ac:dyDescent="0.3">
      <c r="B24" s="31">
        <v>1</v>
      </c>
      <c r="C24" s="28" t="s">
        <v>175</v>
      </c>
      <c r="D24" s="31">
        <v>5000</v>
      </c>
      <c r="E24" s="31">
        <v>5000</v>
      </c>
      <c r="F24" s="28" t="s">
        <v>169</v>
      </c>
      <c r="G24" s="31">
        <v>12</v>
      </c>
      <c r="H24" s="34">
        <f>D24/G24</f>
        <v>416.66666666666669</v>
      </c>
      <c r="I24" s="28"/>
    </row>
    <row r="25" spans="2:9" ht="27.75" customHeight="1" thickBot="1" x14ac:dyDescent="0.3">
      <c r="B25" s="30" t="s">
        <v>176</v>
      </c>
      <c r="C25" s="28"/>
      <c r="D25" s="28"/>
      <c r="E25" s="28"/>
      <c r="F25" s="28"/>
      <c r="G25" s="28"/>
      <c r="H25" s="35">
        <f>SUM(H21:H24)</f>
        <v>416.66666666666669</v>
      </c>
      <c r="I25" s="28"/>
    </row>
    <row r="26" spans="2:9" ht="15.75" thickBot="1" x14ac:dyDescent="0.3">
      <c r="B26" s="111" t="s">
        <v>177</v>
      </c>
      <c r="C26" s="112"/>
      <c r="D26" s="112"/>
      <c r="E26" s="112"/>
      <c r="F26" s="112"/>
      <c r="G26" s="112"/>
      <c r="H26" s="113"/>
      <c r="I26" s="28"/>
    </row>
    <row r="27" spans="2:9" ht="15.75" thickBot="1" x14ac:dyDescent="0.3">
      <c r="B27" s="28"/>
      <c r="C27" s="28" t="s">
        <v>178</v>
      </c>
      <c r="D27" s="31">
        <v>1000</v>
      </c>
      <c r="E27" s="31">
        <v>1000</v>
      </c>
      <c r="F27" s="28" t="s">
        <v>34</v>
      </c>
      <c r="G27" s="31">
        <v>1</v>
      </c>
      <c r="H27" s="31" t="s">
        <v>179</v>
      </c>
      <c r="I27" s="28"/>
    </row>
    <row r="28" spans="2:9" ht="15.75" thickBot="1" x14ac:dyDescent="0.3">
      <c r="B28" s="30" t="s">
        <v>167</v>
      </c>
      <c r="C28" s="28"/>
      <c r="D28" s="28"/>
      <c r="E28" s="28"/>
      <c r="F28" s="28"/>
      <c r="G28" s="28"/>
      <c r="H28" s="33" t="s">
        <v>179</v>
      </c>
      <c r="I28" s="28"/>
    </row>
    <row r="29" spans="2:9" ht="15.75" thickBot="1" x14ac:dyDescent="0.3">
      <c r="B29" s="28"/>
      <c r="C29" s="28"/>
      <c r="D29" s="28"/>
      <c r="E29" s="28"/>
      <c r="F29" s="28"/>
      <c r="G29" s="28"/>
      <c r="H29" s="28"/>
      <c r="I29" s="28"/>
    </row>
    <row r="30" spans="2:9" ht="15.75" thickBot="1" x14ac:dyDescent="0.3">
      <c r="B30" s="28"/>
      <c r="C30" s="28"/>
      <c r="D30" s="28"/>
      <c r="E30" s="28"/>
      <c r="F30" s="28"/>
      <c r="G30" s="30" t="s">
        <v>180</v>
      </c>
      <c r="H30" s="36">
        <f>SUM(H9,H14,H19,H25)</f>
        <v>23216.666666666668</v>
      </c>
      <c r="I30" s="28"/>
    </row>
    <row r="31" spans="2:9" ht="15.75" thickBot="1" x14ac:dyDescent="0.3">
      <c r="B31" s="28"/>
      <c r="C31" s="28"/>
      <c r="D31" s="28"/>
      <c r="E31" s="28"/>
      <c r="F31" s="28"/>
      <c r="G31" s="28"/>
      <c r="H31" s="28"/>
      <c r="I31" s="28"/>
    </row>
    <row r="32" spans="2:9" ht="27" thickBot="1" x14ac:dyDescent="0.3">
      <c r="B32" s="28"/>
      <c r="C32" s="30" t="s">
        <v>181</v>
      </c>
      <c r="D32" s="30" t="s">
        <v>182</v>
      </c>
      <c r="E32" s="30" t="s">
        <v>183</v>
      </c>
      <c r="F32" s="30" t="s">
        <v>184</v>
      </c>
      <c r="G32" s="30" t="s">
        <v>185</v>
      </c>
      <c r="H32" s="30" t="s">
        <v>186</v>
      </c>
      <c r="I32" s="37" t="s">
        <v>187</v>
      </c>
    </row>
    <row r="33" spans="2:9" ht="27.75" customHeight="1" thickBot="1" x14ac:dyDescent="0.3">
      <c r="B33" s="30" t="s">
        <v>188</v>
      </c>
      <c r="C33" s="31" t="s">
        <v>397</v>
      </c>
      <c r="D33" s="31">
        <v>3</v>
      </c>
      <c r="E33" s="31" t="s">
        <v>189</v>
      </c>
      <c r="F33" s="28" t="s">
        <v>190</v>
      </c>
      <c r="G33" s="31" t="s">
        <v>191</v>
      </c>
      <c r="H33" s="31" t="s">
        <v>192</v>
      </c>
      <c r="I33" s="31" t="s">
        <v>193</v>
      </c>
    </row>
    <row r="34" spans="2:9" ht="15.75" thickBot="1" x14ac:dyDescent="0.3">
      <c r="B34" s="30" t="s">
        <v>194</v>
      </c>
      <c r="C34" s="31" t="s">
        <v>397</v>
      </c>
      <c r="D34" s="31">
        <v>2</v>
      </c>
      <c r="E34" s="31" t="s">
        <v>189</v>
      </c>
      <c r="F34" s="28" t="s">
        <v>195</v>
      </c>
      <c r="G34" s="31" t="s">
        <v>196</v>
      </c>
      <c r="H34" s="31" t="s">
        <v>197</v>
      </c>
      <c r="I34" s="31" t="s">
        <v>198</v>
      </c>
    </row>
  </sheetData>
  <mergeCells count="5">
    <mergeCell ref="B5:H5"/>
    <mergeCell ref="B10:H10"/>
    <mergeCell ref="B16:H16"/>
    <mergeCell ref="B20:H20"/>
    <mergeCell ref="B26:H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6F6E8-7930-48F9-AB4D-E19A7D9FCB27}">
  <dimension ref="B2:K52"/>
  <sheetViews>
    <sheetView topLeftCell="A27" zoomScale="73" workbookViewId="0">
      <selection activeCell="B50" sqref="B50"/>
    </sheetView>
  </sheetViews>
  <sheetFormatPr defaultRowHeight="15" x14ac:dyDescent="0.25"/>
  <cols>
    <col min="3" max="3" width="17.42578125" customWidth="1"/>
    <col min="6" max="6" width="32.28515625" customWidth="1"/>
    <col min="7" max="7" width="25.7109375" customWidth="1"/>
    <col min="8" max="8" width="50.7109375" bestFit="1" customWidth="1"/>
    <col min="9" max="9" width="38.42578125" customWidth="1"/>
  </cols>
  <sheetData>
    <row r="2" spans="2:11" x14ac:dyDescent="0.25">
      <c r="B2" s="38" t="s">
        <v>202</v>
      </c>
      <c r="C2" s="39" t="s">
        <v>203</v>
      </c>
      <c r="D2" s="39"/>
      <c r="E2" s="39"/>
      <c r="F2" s="39"/>
      <c r="G2" s="39"/>
      <c r="H2" s="39"/>
      <c r="I2" s="39"/>
      <c r="J2" s="3"/>
      <c r="K2" s="3"/>
    </row>
    <row r="3" spans="2:11" x14ac:dyDescent="0.25">
      <c r="B3" s="38" t="s">
        <v>204</v>
      </c>
      <c r="C3" s="38" t="s">
        <v>205</v>
      </c>
      <c r="D3" s="3"/>
      <c r="E3" s="3"/>
      <c r="F3" s="3"/>
      <c r="G3" s="3"/>
      <c r="H3" s="3"/>
      <c r="I3" s="3"/>
      <c r="J3" s="3"/>
      <c r="K3" s="3"/>
    </row>
    <row r="4" spans="2:11" x14ac:dyDescent="0.25">
      <c r="B4" s="38" t="s">
        <v>206</v>
      </c>
      <c r="C4" s="40">
        <f ca="1">NOW()</f>
        <v>45800.767523726849</v>
      </c>
      <c r="D4" s="3"/>
      <c r="E4" s="3"/>
      <c r="F4" s="3"/>
      <c r="G4" s="3"/>
      <c r="H4" s="3"/>
      <c r="I4" s="3"/>
      <c r="J4" s="3"/>
      <c r="K4" s="3"/>
    </row>
    <row r="5" spans="2:11" x14ac:dyDescent="0.25">
      <c r="B5" s="38" t="s">
        <v>207</v>
      </c>
      <c r="C5" s="3"/>
      <c r="D5" s="119" t="s">
        <v>278</v>
      </c>
      <c r="E5" s="119"/>
      <c r="F5" s="119"/>
      <c r="G5" s="119"/>
      <c r="H5" s="119"/>
      <c r="I5" s="119"/>
      <c r="J5" s="3"/>
      <c r="K5" s="3"/>
    </row>
    <row r="6" spans="2:11" x14ac:dyDescent="0.25">
      <c r="B6" s="3"/>
      <c r="C6" s="3"/>
      <c r="D6" s="3"/>
      <c r="E6" s="3"/>
      <c r="F6" s="3"/>
      <c r="G6" s="3"/>
      <c r="H6" s="3"/>
      <c r="I6" s="3"/>
      <c r="J6" s="3"/>
      <c r="K6" s="3"/>
    </row>
    <row r="7" spans="2:11" x14ac:dyDescent="0.25">
      <c r="B7" s="38" t="s">
        <v>208</v>
      </c>
      <c r="C7" s="3"/>
      <c r="D7" s="3"/>
      <c r="E7" s="3"/>
      <c r="F7" s="3"/>
      <c r="G7" s="3"/>
      <c r="H7" s="3"/>
      <c r="I7" s="3"/>
      <c r="J7" s="3"/>
      <c r="K7" s="3"/>
    </row>
    <row r="8" spans="2:11" x14ac:dyDescent="0.25">
      <c r="B8" s="120" t="s">
        <v>209</v>
      </c>
      <c r="C8" s="121"/>
      <c r="D8" s="120" t="s">
        <v>26</v>
      </c>
      <c r="E8" s="122"/>
      <c r="F8" s="122"/>
      <c r="G8" s="122"/>
      <c r="H8" s="122"/>
      <c r="I8" s="121"/>
      <c r="J8" s="3"/>
      <c r="K8" s="3"/>
    </row>
    <row r="9" spans="2:11" x14ac:dyDescent="0.25">
      <c r="B9" s="114" t="s">
        <v>210</v>
      </c>
      <c r="C9" s="115"/>
      <c r="D9" s="116" t="s">
        <v>211</v>
      </c>
      <c r="E9" s="117"/>
      <c r="F9" s="117"/>
      <c r="G9" s="117"/>
      <c r="H9" s="117"/>
      <c r="I9" s="118"/>
      <c r="J9" s="3"/>
      <c r="K9" s="3"/>
    </row>
    <row r="10" spans="2:11" x14ac:dyDescent="0.25">
      <c r="B10" s="114" t="s">
        <v>212</v>
      </c>
      <c r="C10" s="115"/>
      <c r="D10" s="116" t="s">
        <v>213</v>
      </c>
      <c r="E10" s="117"/>
      <c r="F10" s="117"/>
      <c r="G10" s="117"/>
      <c r="H10" s="117"/>
      <c r="I10" s="118"/>
      <c r="J10" s="3"/>
      <c r="K10" s="3"/>
    </row>
    <row r="11" spans="2:11" x14ac:dyDescent="0.25">
      <c r="B11" s="114" t="s">
        <v>214</v>
      </c>
      <c r="C11" s="115"/>
      <c r="D11" s="116" t="s">
        <v>215</v>
      </c>
      <c r="E11" s="117"/>
      <c r="F11" s="117"/>
      <c r="G11" s="117"/>
      <c r="H11" s="117"/>
      <c r="I11" s="118"/>
      <c r="J11" s="3"/>
      <c r="K11" s="3"/>
    </row>
    <row r="12" spans="2:11" x14ac:dyDescent="0.25">
      <c r="B12" s="123" t="s">
        <v>216</v>
      </c>
      <c r="C12" s="124"/>
      <c r="D12" s="125" t="s">
        <v>217</v>
      </c>
      <c r="E12" s="126"/>
      <c r="F12" s="126"/>
      <c r="G12" s="126"/>
      <c r="H12" s="126"/>
      <c r="I12" s="127"/>
      <c r="J12" s="3"/>
      <c r="K12" s="3"/>
    </row>
    <row r="13" spans="2:11" x14ac:dyDescent="0.25">
      <c r="B13" s="128" t="s">
        <v>218</v>
      </c>
      <c r="C13" s="129"/>
      <c r="D13" s="130" t="s">
        <v>219</v>
      </c>
      <c r="E13" s="131"/>
      <c r="F13" s="131"/>
      <c r="G13" s="131"/>
      <c r="H13" s="131"/>
      <c r="I13" s="132"/>
      <c r="J13" s="3"/>
      <c r="K13" s="3"/>
    </row>
    <row r="14" spans="2:11" x14ac:dyDescent="0.25">
      <c r="B14" s="123" t="s">
        <v>220</v>
      </c>
      <c r="C14" s="124"/>
      <c r="D14" s="125" t="s">
        <v>221</v>
      </c>
      <c r="E14" s="126"/>
      <c r="F14" s="126"/>
      <c r="G14" s="126"/>
      <c r="H14" s="126"/>
      <c r="I14" s="127"/>
      <c r="J14" s="3"/>
      <c r="K14" s="3"/>
    </row>
    <row r="15" spans="2:11" x14ac:dyDescent="0.25">
      <c r="B15" s="114" t="s">
        <v>222</v>
      </c>
      <c r="C15" s="115"/>
      <c r="D15" s="116" t="s">
        <v>224</v>
      </c>
      <c r="E15" s="117"/>
      <c r="F15" s="117"/>
      <c r="G15" s="117"/>
      <c r="H15" s="117"/>
      <c r="I15" s="118"/>
      <c r="J15" s="3"/>
      <c r="K15" s="3"/>
    </row>
    <row r="16" spans="2:11" x14ac:dyDescent="0.25">
      <c r="B16" s="114" t="s">
        <v>223</v>
      </c>
      <c r="C16" s="115"/>
      <c r="D16" s="116" t="s">
        <v>226</v>
      </c>
      <c r="E16" s="117"/>
      <c r="F16" s="117"/>
      <c r="G16" s="117"/>
      <c r="H16" s="117"/>
      <c r="I16" s="118"/>
      <c r="J16" s="3"/>
      <c r="K16" s="3"/>
    </row>
    <row r="17" spans="2:11" x14ac:dyDescent="0.25">
      <c r="B17" s="128" t="s">
        <v>225</v>
      </c>
      <c r="C17" s="129"/>
      <c r="D17" s="130" t="s">
        <v>228</v>
      </c>
      <c r="E17" s="131"/>
      <c r="F17" s="131"/>
      <c r="G17" s="131"/>
      <c r="H17" s="131"/>
      <c r="I17" s="132"/>
      <c r="J17" s="3"/>
      <c r="K17" s="3"/>
    </row>
    <row r="18" spans="2:11" x14ac:dyDescent="0.25">
      <c r="B18" s="128" t="s">
        <v>227</v>
      </c>
      <c r="C18" s="129"/>
      <c r="D18" s="130" t="s">
        <v>230</v>
      </c>
      <c r="E18" s="131"/>
      <c r="F18" s="131"/>
      <c r="G18" s="131"/>
      <c r="H18" s="131"/>
      <c r="I18" s="132"/>
      <c r="J18" s="3"/>
      <c r="K18" s="3"/>
    </row>
    <row r="19" spans="2:11" x14ac:dyDescent="0.25">
      <c r="B19" s="123" t="s">
        <v>229</v>
      </c>
      <c r="C19" s="124"/>
      <c r="D19" s="125" t="s">
        <v>232</v>
      </c>
      <c r="E19" s="126"/>
      <c r="F19" s="126"/>
      <c r="G19" s="126"/>
      <c r="H19" s="126"/>
      <c r="I19" s="127"/>
      <c r="J19" s="3"/>
      <c r="K19" s="3"/>
    </row>
    <row r="20" spans="2:11" x14ac:dyDescent="0.25">
      <c r="B20" s="128" t="s">
        <v>231</v>
      </c>
      <c r="C20" s="129"/>
      <c r="D20" s="130" t="s">
        <v>233</v>
      </c>
      <c r="E20" s="131"/>
      <c r="F20" s="131"/>
      <c r="G20" s="131"/>
      <c r="H20" s="131"/>
      <c r="I20" s="132"/>
      <c r="J20" s="3"/>
      <c r="K20" s="3"/>
    </row>
    <row r="21" spans="2:11" x14ac:dyDescent="0.25">
      <c r="B21" s="134" t="s">
        <v>234</v>
      </c>
      <c r="C21" s="134"/>
      <c r="D21" s="134"/>
      <c r="E21" s="3"/>
      <c r="F21" s="3"/>
      <c r="G21" s="3"/>
      <c r="H21" s="3"/>
      <c r="I21" s="3"/>
      <c r="J21" s="3"/>
      <c r="K21" s="3"/>
    </row>
    <row r="22" spans="2:11" x14ac:dyDescent="0.25">
      <c r="B22" s="133" t="s">
        <v>235</v>
      </c>
      <c r="C22" s="133"/>
      <c r="D22" s="41" t="s">
        <v>236</v>
      </c>
      <c r="E22" s="41" t="s">
        <v>237</v>
      </c>
      <c r="F22" s="41" t="s">
        <v>238</v>
      </c>
      <c r="G22" s="42" t="s">
        <v>239</v>
      </c>
      <c r="H22" s="41" t="s">
        <v>240</v>
      </c>
      <c r="I22" s="43"/>
      <c r="J22" s="3"/>
      <c r="K22" s="3"/>
    </row>
    <row r="23" spans="2:11" x14ac:dyDescent="0.25">
      <c r="B23" s="114" t="s">
        <v>210</v>
      </c>
      <c r="C23" s="136"/>
      <c r="D23" s="44">
        <v>2</v>
      </c>
      <c r="E23" s="44">
        <v>3</v>
      </c>
      <c r="F23" s="44">
        <f>D23*E23</f>
        <v>6</v>
      </c>
      <c r="G23" s="44" t="s">
        <v>241</v>
      </c>
      <c r="H23" s="44" t="s">
        <v>242</v>
      </c>
      <c r="I23" s="3" t="s">
        <v>243</v>
      </c>
      <c r="J23" s="3"/>
      <c r="K23" s="3"/>
    </row>
    <row r="24" spans="2:11" x14ac:dyDescent="0.25">
      <c r="B24" s="114" t="s">
        <v>212</v>
      </c>
      <c r="C24" s="136"/>
      <c r="D24" s="44">
        <v>3</v>
      </c>
      <c r="E24" s="44">
        <v>4</v>
      </c>
      <c r="F24" s="44">
        <f t="shared" ref="F24:F29" si="0">D24*E24</f>
        <v>12</v>
      </c>
      <c r="G24" s="44" t="s">
        <v>244</v>
      </c>
      <c r="H24" s="44" t="s">
        <v>245</v>
      </c>
      <c r="I24" s="3" t="s">
        <v>246</v>
      </c>
      <c r="J24" s="3"/>
      <c r="K24" s="3"/>
    </row>
    <row r="25" spans="2:11" x14ac:dyDescent="0.25">
      <c r="B25" s="114" t="s">
        <v>214</v>
      </c>
      <c r="C25" s="136"/>
      <c r="D25" s="44">
        <v>3</v>
      </c>
      <c r="E25" s="44">
        <v>4</v>
      </c>
      <c r="F25" s="44">
        <f t="shared" si="0"/>
        <v>12</v>
      </c>
      <c r="G25" s="44" t="s">
        <v>244</v>
      </c>
      <c r="H25" s="44" t="s">
        <v>247</v>
      </c>
      <c r="I25" s="3" t="s">
        <v>248</v>
      </c>
      <c r="J25" s="3" t="s">
        <v>241</v>
      </c>
      <c r="K25" s="3"/>
    </row>
    <row r="26" spans="2:11" x14ac:dyDescent="0.25">
      <c r="B26" s="114" t="s">
        <v>222</v>
      </c>
      <c r="C26" s="136"/>
      <c r="D26" s="44">
        <v>4</v>
      </c>
      <c r="E26" s="44">
        <v>5</v>
      </c>
      <c r="F26" s="44">
        <f t="shared" si="0"/>
        <v>20</v>
      </c>
      <c r="G26" s="44" t="s">
        <v>244</v>
      </c>
      <c r="H26" s="44" t="s">
        <v>249</v>
      </c>
      <c r="I26" s="3" t="s">
        <v>250</v>
      </c>
      <c r="J26" s="3" t="s">
        <v>244</v>
      </c>
      <c r="K26" s="3"/>
    </row>
    <row r="27" spans="2:11" x14ac:dyDescent="0.25">
      <c r="B27" s="114" t="s">
        <v>223</v>
      </c>
      <c r="C27" s="136"/>
      <c r="D27" s="44">
        <v>5</v>
      </c>
      <c r="E27" s="44">
        <v>5</v>
      </c>
      <c r="F27" s="44">
        <f t="shared" si="0"/>
        <v>25</v>
      </c>
      <c r="G27" s="44" t="s">
        <v>251</v>
      </c>
      <c r="H27" s="44" t="s">
        <v>252</v>
      </c>
      <c r="I27" s="3"/>
      <c r="J27" s="3" t="s">
        <v>251</v>
      </c>
      <c r="K27" s="3"/>
    </row>
    <row r="28" spans="2:11" x14ac:dyDescent="0.25">
      <c r="B28" s="123" t="s">
        <v>216</v>
      </c>
      <c r="C28" s="137"/>
      <c r="D28" s="45">
        <v>3</v>
      </c>
      <c r="E28" s="45">
        <v>2</v>
      </c>
      <c r="F28" s="45">
        <f t="shared" si="0"/>
        <v>6</v>
      </c>
      <c r="G28" s="45" t="s">
        <v>241</v>
      </c>
      <c r="H28" s="45" t="s">
        <v>253</v>
      </c>
      <c r="I28" s="3"/>
      <c r="J28" s="3"/>
      <c r="K28" s="3"/>
    </row>
    <row r="29" spans="2:11" x14ac:dyDescent="0.25">
      <c r="B29" s="123" t="s">
        <v>220</v>
      </c>
      <c r="C29" s="137"/>
      <c r="D29" s="45">
        <v>2</v>
      </c>
      <c r="E29" s="45">
        <v>2</v>
      </c>
      <c r="F29" s="45">
        <f t="shared" si="0"/>
        <v>4</v>
      </c>
      <c r="G29" s="45" t="s">
        <v>241</v>
      </c>
      <c r="H29" s="45" t="s">
        <v>255</v>
      </c>
      <c r="I29" s="3"/>
      <c r="J29" s="46" t="s">
        <v>254</v>
      </c>
      <c r="K29" s="3"/>
    </row>
    <row r="30" spans="2:11" x14ac:dyDescent="0.25">
      <c r="B30" s="123" t="s">
        <v>229</v>
      </c>
      <c r="C30" s="138"/>
      <c r="D30" s="45">
        <v>2</v>
      </c>
      <c r="E30" s="45">
        <v>2</v>
      </c>
      <c r="F30" s="45">
        <f>D30*E30</f>
        <v>4</v>
      </c>
      <c r="G30" s="45" t="s">
        <v>241</v>
      </c>
      <c r="H30" s="45" t="s">
        <v>256</v>
      </c>
      <c r="I30" s="47" t="s">
        <v>241</v>
      </c>
      <c r="J30" s="3"/>
      <c r="K30" s="3"/>
    </row>
    <row r="31" spans="2:11" x14ac:dyDescent="0.25">
      <c r="B31" s="128" t="s">
        <v>218</v>
      </c>
      <c r="C31" s="135"/>
      <c r="D31" s="50">
        <v>2</v>
      </c>
      <c r="E31" s="50">
        <v>3</v>
      </c>
      <c r="F31" s="50">
        <f>D31*E31</f>
        <v>6</v>
      </c>
      <c r="G31" s="50" t="s">
        <v>241</v>
      </c>
      <c r="H31" s="50" t="s">
        <v>257</v>
      </c>
      <c r="I31" s="47" t="s">
        <v>244</v>
      </c>
      <c r="J31" s="48">
        <f>COUNTIF(G23:G34,"BAJA")</f>
        <v>8</v>
      </c>
      <c r="K31" s="49">
        <f>J31/13</f>
        <v>0.61538461538461542</v>
      </c>
    </row>
    <row r="32" spans="2:11" x14ac:dyDescent="0.25">
      <c r="B32" s="128" t="s">
        <v>225</v>
      </c>
      <c r="C32" s="135"/>
      <c r="D32" s="50">
        <v>2</v>
      </c>
      <c r="E32" s="50">
        <v>4</v>
      </c>
      <c r="F32" s="50">
        <f>D32*E32</f>
        <v>8</v>
      </c>
      <c r="G32" s="50" t="s">
        <v>241</v>
      </c>
      <c r="H32" s="50" t="s">
        <v>258</v>
      </c>
      <c r="I32" s="47" t="s">
        <v>251</v>
      </c>
      <c r="J32" s="48">
        <f>COUNTIF(G23:G34,"MEDIA")</f>
        <v>3</v>
      </c>
      <c r="K32" s="49">
        <f>J32/13</f>
        <v>0.23076923076923078</v>
      </c>
    </row>
    <row r="33" spans="2:11" x14ac:dyDescent="0.25">
      <c r="B33" s="128" t="s">
        <v>227</v>
      </c>
      <c r="C33" s="135"/>
      <c r="D33" s="50">
        <v>2</v>
      </c>
      <c r="E33" s="50">
        <v>4</v>
      </c>
      <c r="F33" s="50">
        <f>D33*E33</f>
        <v>8</v>
      </c>
      <c r="G33" s="50" t="s">
        <v>241</v>
      </c>
      <c r="H33" s="50" t="s">
        <v>259</v>
      </c>
      <c r="I33" s="47"/>
      <c r="J33" s="48">
        <f>COUNTIF(G25:G37,"ALTA")</f>
        <v>1</v>
      </c>
      <c r="K33" s="49">
        <f>J33/13</f>
        <v>7.6923076923076927E-2</v>
      </c>
    </row>
    <row r="34" spans="2:11" x14ac:dyDescent="0.25">
      <c r="B34" s="128" t="s">
        <v>231</v>
      </c>
      <c r="C34" s="135"/>
      <c r="D34" s="50">
        <v>1</v>
      </c>
      <c r="E34" s="50">
        <v>3</v>
      </c>
      <c r="F34" s="50">
        <f>D34*E34</f>
        <v>3</v>
      </c>
      <c r="G34" s="50" t="s">
        <v>241</v>
      </c>
      <c r="H34" s="50" t="s">
        <v>260</v>
      </c>
      <c r="I34" s="3"/>
      <c r="J34" s="48">
        <f>SUM(J31:J33)</f>
        <v>12</v>
      </c>
      <c r="K34" s="49">
        <f>SUM(K31:K33)</f>
        <v>0.92307692307692313</v>
      </c>
    </row>
    <row r="35" spans="2:11" x14ac:dyDescent="0.25">
      <c r="B35" s="3"/>
      <c r="C35" s="3"/>
      <c r="D35" s="3"/>
      <c r="E35" s="3"/>
      <c r="F35" s="3"/>
      <c r="G35" s="3"/>
      <c r="H35" s="3"/>
      <c r="I35" s="3"/>
      <c r="J35" s="3"/>
      <c r="K35" s="3"/>
    </row>
    <row r="36" spans="2:11" x14ac:dyDescent="0.25">
      <c r="B36" s="134" t="s">
        <v>261</v>
      </c>
      <c r="C36" s="134"/>
      <c r="D36" s="3">
        <f>SUM(D23:D34)</f>
        <v>31</v>
      </c>
      <c r="E36" s="3">
        <f>SUM(E23:E34)</f>
        <v>41</v>
      </c>
      <c r="F36" s="51">
        <f>SUM(F23:F34)</f>
        <v>114</v>
      </c>
      <c r="G36" s="3"/>
      <c r="H36" s="3"/>
      <c r="I36" s="3"/>
      <c r="J36" s="3"/>
      <c r="K36" s="3"/>
    </row>
    <row r="37" spans="2:11" x14ac:dyDescent="0.25">
      <c r="B37" s="133" t="s">
        <v>235</v>
      </c>
      <c r="C37" s="133"/>
      <c r="D37" s="139" t="s">
        <v>240</v>
      </c>
      <c r="E37" s="139"/>
      <c r="F37" s="139"/>
      <c r="G37" s="41" t="s">
        <v>262</v>
      </c>
      <c r="H37" s="41" t="s">
        <v>263</v>
      </c>
      <c r="I37" s="3"/>
      <c r="J37" s="3"/>
      <c r="K37" s="3"/>
    </row>
    <row r="38" spans="2:11" x14ac:dyDescent="0.25">
      <c r="B38" s="114" t="s">
        <v>210</v>
      </c>
      <c r="C38" s="136"/>
      <c r="D38" s="140" t="s">
        <v>242</v>
      </c>
      <c r="E38" s="140"/>
      <c r="F38" s="140"/>
      <c r="G38" s="44" t="s">
        <v>264</v>
      </c>
      <c r="H38" s="44" t="s">
        <v>265</v>
      </c>
      <c r="I38" s="3"/>
      <c r="J38" s="3"/>
      <c r="K38" s="3"/>
    </row>
    <row r="39" spans="2:11" x14ac:dyDescent="0.25">
      <c r="B39" s="114" t="s">
        <v>212</v>
      </c>
      <c r="C39" s="136"/>
      <c r="D39" s="140" t="s">
        <v>245</v>
      </c>
      <c r="E39" s="140"/>
      <c r="F39" s="140"/>
      <c r="G39" s="44" t="s">
        <v>267</v>
      </c>
      <c r="H39" s="44" t="s">
        <v>268</v>
      </c>
      <c r="I39" s="3" t="s">
        <v>266</v>
      </c>
      <c r="J39" s="3"/>
      <c r="K39" s="3"/>
    </row>
    <row r="40" spans="2:11" x14ac:dyDescent="0.25">
      <c r="B40" s="114" t="s">
        <v>214</v>
      </c>
      <c r="C40" s="136"/>
      <c r="D40" s="140" t="s">
        <v>247</v>
      </c>
      <c r="E40" s="140"/>
      <c r="F40" s="140"/>
      <c r="G40" s="44" t="s">
        <v>270</v>
      </c>
      <c r="H40" s="44" t="s">
        <v>271</v>
      </c>
      <c r="I40" s="3" t="s">
        <v>265</v>
      </c>
      <c r="J40" s="3"/>
      <c r="K40" s="3"/>
    </row>
    <row r="41" spans="2:11" x14ac:dyDescent="0.25">
      <c r="B41" s="114" t="s">
        <v>222</v>
      </c>
      <c r="C41" s="136"/>
      <c r="D41" s="140" t="s">
        <v>249</v>
      </c>
      <c r="E41" s="140"/>
      <c r="F41" s="140"/>
      <c r="G41" s="44" t="s">
        <v>273</v>
      </c>
      <c r="H41" s="44" t="s">
        <v>271</v>
      </c>
      <c r="I41" s="3" t="s">
        <v>272</v>
      </c>
      <c r="J41" s="3" t="s">
        <v>269</v>
      </c>
      <c r="K41" s="3"/>
    </row>
    <row r="42" spans="2:11" x14ac:dyDescent="0.25">
      <c r="B42" s="114" t="s">
        <v>223</v>
      </c>
      <c r="C42" s="136"/>
      <c r="D42" s="140" t="s">
        <v>252</v>
      </c>
      <c r="E42" s="140"/>
      <c r="F42" s="140"/>
      <c r="G42" s="44" t="s">
        <v>270</v>
      </c>
      <c r="H42" s="44" t="s">
        <v>275</v>
      </c>
      <c r="I42" s="3" t="s">
        <v>268</v>
      </c>
      <c r="J42" s="3"/>
      <c r="K42" s="3"/>
    </row>
    <row r="43" spans="2:11" x14ac:dyDescent="0.25">
      <c r="B43" s="123" t="s">
        <v>216</v>
      </c>
      <c r="C43" s="137"/>
      <c r="D43" s="141" t="s">
        <v>253</v>
      </c>
      <c r="E43" s="141"/>
      <c r="F43" s="141"/>
      <c r="G43" s="45" t="s">
        <v>273</v>
      </c>
      <c r="H43" s="45" t="s">
        <v>268</v>
      </c>
      <c r="I43" s="3" t="s">
        <v>271</v>
      </c>
      <c r="J43" s="3" t="s">
        <v>274</v>
      </c>
      <c r="K43" s="3"/>
    </row>
    <row r="44" spans="2:11" x14ac:dyDescent="0.25">
      <c r="B44" s="123" t="s">
        <v>220</v>
      </c>
      <c r="C44" s="137"/>
      <c r="D44" s="141" t="s">
        <v>255</v>
      </c>
      <c r="E44" s="141"/>
      <c r="F44" s="141"/>
      <c r="G44" s="45" t="s">
        <v>267</v>
      </c>
      <c r="H44" s="45" t="s">
        <v>265</v>
      </c>
      <c r="I44" s="3" t="s">
        <v>275</v>
      </c>
      <c r="J44" s="3"/>
      <c r="K44" s="3"/>
    </row>
    <row r="45" spans="2:11" ht="30" x14ac:dyDescent="0.25">
      <c r="B45" s="123" t="s">
        <v>229</v>
      </c>
      <c r="C45" s="137"/>
      <c r="D45" s="141" t="s">
        <v>256</v>
      </c>
      <c r="E45" s="141"/>
      <c r="F45" s="141"/>
      <c r="G45" s="52" t="s">
        <v>277</v>
      </c>
      <c r="H45" s="45" t="s">
        <v>268</v>
      </c>
      <c r="I45" s="3"/>
      <c r="J45" s="3"/>
      <c r="K45" s="3"/>
    </row>
    <row r="46" spans="2:11" x14ac:dyDescent="0.25">
      <c r="B46" s="128" t="s">
        <v>218</v>
      </c>
      <c r="C46" s="142"/>
      <c r="D46" s="143" t="s">
        <v>257</v>
      </c>
      <c r="E46" s="143"/>
      <c r="F46" s="143"/>
      <c r="G46" s="50" t="s">
        <v>273</v>
      </c>
      <c r="H46" s="50" t="s">
        <v>268</v>
      </c>
      <c r="I46" s="3"/>
      <c r="J46" s="3"/>
      <c r="K46" s="3"/>
    </row>
    <row r="47" spans="2:11" x14ac:dyDescent="0.25">
      <c r="B47" s="128" t="s">
        <v>225</v>
      </c>
      <c r="C47" s="142"/>
      <c r="D47" s="143" t="s">
        <v>258</v>
      </c>
      <c r="E47" s="143"/>
      <c r="F47" s="143"/>
      <c r="G47" s="50" t="s">
        <v>276</v>
      </c>
      <c r="H47" s="50" t="s">
        <v>275</v>
      </c>
      <c r="I47" s="3"/>
      <c r="J47" s="3"/>
      <c r="K47" s="3"/>
    </row>
    <row r="48" spans="2:11" ht="33" customHeight="1" x14ac:dyDescent="0.25">
      <c r="B48" s="128" t="s">
        <v>227</v>
      </c>
      <c r="C48" s="142"/>
      <c r="D48" s="143" t="s">
        <v>259</v>
      </c>
      <c r="E48" s="143"/>
      <c r="F48" s="143"/>
      <c r="G48" s="50" t="s">
        <v>276</v>
      </c>
      <c r="H48" s="50" t="s">
        <v>268</v>
      </c>
      <c r="I48" s="3"/>
      <c r="J48" s="3"/>
      <c r="K48" s="3"/>
    </row>
    <row r="49" spans="2:11" x14ac:dyDescent="0.25">
      <c r="B49" s="128" t="s">
        <v>231</v>
      </c>
      <c r="C49" s="142"/>
      <c r="D49" s="143" t="s">
        <v>260</v>
      </c>
      <c r="E49" s="143"/>
      <c r="F49" s="143"/>
      <c r="G49" s="50" t="s">
        <v>276</v>
      </c>
      <c r="H49" s="50" t="s">
        <v>268</v>
      </c>
      <c r="I49" s="3"/>
      <c r="J49" s="3"/>
      <c r="K49" s="3"/>
    </row>
    <row r="50" spans="2:11" x14ac:dyDescent="0.25">
      <c r="I50" s="3"/>
      <c r="J50" s="3"/>
      <c r="K50" s="3"/>
    </row>
    <row r="51" spans="2:11" x14ac:dyDescent="0.25">
      <c r="I51" s="3"/>
      <c r="J51" s="3"/>
      <c r="K51" s="3"/>
    </row>
    <row r="52" spans="2:11" x14ac:dyDescent="0.25">
      <c r="J52" s="3"/>
      <c r="K52" s="3"/>
    </row>
  </sheetData>
  <mergeCells count="68">
    <mergeCell ref="B48:C48"/>
    <mergeCell ref="D48:F48"/>
    <mergeCell ref="B49:C49"/>
    <mergeCell ref="D49:F49"/>
    <mergeCell ref="B45:C45"/>
    <mergeCell ref="D45:F45"/>
    <mergeCell ref="B46:C46"/>
    <mergeCell ref="D46:F46"/>
    <mergeCell ref="B47:C47"/>
    <mergeCell ref="D47:F47"/>
    <mergeCell ref="B42:C42"/>
    <mergeCell ref="D42:F42"/>
    <mergeCell ref="B43:C43"/>
    <mergeCell ref="D43:F43"/>
    <mergeCell ref="B44:C44"/>
    <mergeCell ref="D44:F44"/>
    <mergeCell ref="B39:C39"/>
    <mergeCell ref="D39:F39"/>
    <mergeCell ref="B40:C40"/>
    <mergeCell ref="D40:F40"/>
    <mergeCell ref="B41:C41"/>
    <mergeCell ref="D41:F41"/>
    <mergeCell ref="B34:C34"/>
    <mergeCell ref="B36:C36"/>
    <mergeCell ref="B37:C37"/>
    <mergeCell ref="D37:F37"/>
    <mergeCell ref="B38:C38"/>
    <mergeCell ref="D38:F38"/>
    <mergeCell ref="B33:C33"/>
    <mergeCell ref="B23:C23"/>
    <mergeCell ref="B24:C24"/>
    <mergeCell ref="B25:C25"/>
    <mergeCell ref="B26:C26"/>
    <mergeCell ref="B27:C27"/>
    <mergeCell ref="B28:C28"/>
    <mergeCell ref="B29:C29"/>
    <mergeCell ref="B30:C30"/>
    <mergeCell ref="B31:C31"/>
    <mergeCell ref="B32:C32"/>
    <mergeCell ref="B14:C14"/>
    <mergeCell ref="D14:I14"/>
    <mergeCell ref="B15:C15"/>
    <mergeCell ref="D15:I15"/>
    <mergeCell ref="B22:C22"/>
    <mergeCell ref="B16:C16"/>
    <mergeCell ref="D16:I16"/>
    <mergeCell ref="B17:C17"/>
    <mergeCell ref="D17:I17"/>
    <mergeCell ref="B18:C18"/>
    <mergeCell ref="D18:I18"/>
    <mergeCell ref="B19:C19"/>
    <mergeCell ref="D19:I19"/>
    <mergeCell ref="B20:C20"/>
    <mergeCell ref="D20:I20"/>
    <mergeCell ref="B21:D21"/>
    <mergeCell ref="B11:C11"/>
    <mergeCell ref="D11:I11"/>
    <mergeCell ref="B12:C12"/>
    <mergeCell ref="D12:I12"/>
    <mergeCell ref="B13:C13"/>
    <mergeCell ref="D13:I13"/>
    <mergeCell ref="B10:C10"/>
    <mergeCell ref="D10:I10"/>
    <mergeCell ref="D5:I5"/>
    <mergeCell ref="B8:C8"/>
    <mergeCell ref="D8:I8"/>
    <mergeCell ref="B9:C9"/>
    <mergeCell ref="D9:I9"/>
  </mergeCells>
  <dataValidations count="2">
    <dataValidation type="list" allowBlank="1" showInputMessage="1" showErrorMessage="1" sqref="J25:J27 G23:G34" xr:uid="{309A7C54-2FD9-47FC-89E1-830C519E4455}">
      <formula1>$J$29:$J$31</formula1>
    </dataValidation>
    <dataValidation type="list" allowBlank="1" showInputMessage="1" showErrorMessage="1" sqref="H38:H49" xr:uid="{CDB494DE-188D-4347-B0D6-66C673CCC001}">
      <formula1>$I$45:$I$49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FBD69-05E9-4E47-B945-5D498E2CCAE9}">
  <dimension ref="B2:K21"/>
  <sheetViews>
    <sheetView zoomScale="75" workbookViewId="0">
      <selection activeCell="D8" sqref="D8"/>
    </sheetView>
  </sheetViews>
  <sheetFormatPr defaultRowHeight="15" x14ac:dyDescent="0.25"/>
  <cols>
    <col min="3" max="3" width="43.28515625" customWidth="1"/>
    <col min="4" max="4" width="43.7109375" customWidth="1"/>
    <col min="5" max="5" width="19.140625" customWidth="1"/>
    <col min="6" max="6" width="20.5703125" customWidth="1"/>
    <col min="7" max="7" width="18" customWidth="1"/>
    <col min="8" max="8" width="15.140625" customWidth="1"/>
    <col min="9" max="9" width="27.7109375" customWidth="1"/>
    <col min="10" max="10" width="14.85546875" customWidth="1"/>
  </cols>
  <sheetData>
    <row r="2" spans="2:11" x14ac:dyDescent="0.25">
      <c r="B2" s="3"/>
      <c r="C2" s="38" t="s">
        <v>279</v>
      </c>
      <c r="D2" s="3"/>
      <c r="E2" s="3"/>
      <c r="F2" s="3"/>
      <c r="G2" s="3"/>
      <c r="H2" s="3"/>
      <c r="I2" s="3"/>
      <c r="J2" s="3"/>
      <c r="K2" s="3"/>
    </row>
    <row r="3" spans="2:11" x14ac:dyDescent="0.25">
      <c r="B3" s="3"/>
      <c r="C3" s="38" t="s">
        <v>202</v>
      </c>
      <c r="D3" s="39" t="s">
        <v>330</v>
      </c>
      <c r="E3" s="39"/>
      <c r="F3" s="39"/>
      <c r="G3" s="39"/>
      <c r="H3" s="39"/>
      <c r="I3" s="39"/>
      <c r="J3" s="39"/>
      <c r="K3" s="3"/>
    </row>
    <row r="4" spans="2:11" x14ac:dyDescent="0.25">
      <c r="B4" s="3"/>
      <c r="C4" s="38" t="s">
        <v>204</v>
      </c>
      <c r="D4" s="38" t="s">
        <v>205</v>
      </c>
      <c r="E4" s="3"/>
      <c r="F4" s="3"/>
      <c r="G4" s="3"/>
      <c r="H4" s="3"/>
      <c r="I4" s="3"/>
      <c r="J4" s="3"/>
      <c r="K4" s="3"/>
    </row>
    <row r="5" spans="2:11" x14ac:dyDescent="0.25">
      <c r="B5" s="3"/>
      <c r="C5" s="38" t="s">
        <v>206</v>
      </c>
      <c r="D5" s="40">
        <f ca="1">NOW()</f>
        <v>45800.767523726849</v>
      </c>
      <c r="E5" s="3"/>
      <c r="F5" s="3"/>
      <c r="G5" s="3"/>
      <c r="H5" s="3"/>
      <c r="I5" s="3"/>
      <c r="J5" s="3"/>
      <c r="K5" s="3"/>
    </row>
    <row r="6" spans="2:11" x14ac:dyDescent="0.25">
      <c r="B6" s="3"/>
      <c r="C6" s="38" t="s">
        <v>207</v>
      </c>
      <c r="D6" s="57" t="s">
        <v>49</v>
      </c>
      <c r="E6" s="119" t="s">
        <v>331</v>
      </c>
      <c r="F6" s="119"/>
      <c r="G6" s="119"/>
      <c r="H6" s="119"/>
      <c r="I6" s="119"/>
      <c r="J6" s="119"/>
      <c r="K6" s="3"/>
    </row>
    <row r="7" spans="2:11" x14ac:dyDescent="0.25">
      <c r="B7" s="3"/>
      <c r="C7" s="3"/>
      <c r="D7" s="3"/>
      <c r="E7" s="3"/>
      <c r="F7" s="3"/>
      <c r="G7" s="3"/>
      <c r="H7" s="3"/>
      <c r="I7" s="3"/>
      <c r="J7" s="3"/>
      <c r="K7" s="3"/>
    </row>
    <row r="8" spans="2:11" x14ac:dyDescent="0.25">
      <c r="B8" s="3"/>
      <c r="C8" s="38" t="s">
        <v>280</v>
      </c>
      <c r="D8" s="3"/>
      <c r="E8" s="3"/>
      <c r="F8" s="3"/>
      <c r="G8" s="3"/>
      <c r="H8" s="3"/>
      <c r="I8" s="3"/>
      <c r="J8" s="3"/>
      <c r="K8" s="3"/>
    </row>
    <row r="9" spans="2:11" x14ac:dyDescent="0.25">
      <c r="B9" s="3"/>
      <c r="C9" s="3"/>
      <c r="D9" s="3"/>
      <c r="E9" s="3"/>
      <c r="F9" s="3"/>
      <c r="G9" s="3"/>
      <c r="H9" s="3"/>
      <c r="I9" s="3"/>
      <c r="J9" s="3"/>
      <c r="K9" s="3"/>
    </row>
    <row r="10" spans="2:11" x14ac:dyDescent="0.25">
      <c r="B10" s="47" t="s">
        <v>281</v>
      </c>
      <c r="C10" s="38" t="s">
        <v>282</v>
      </c>
      <c r="D10" s="47" t="s">
        <v>283</v>
      </c>
      <c r="E10" s="47" t="s">
        <v>284</v>
      </c>
      <c r="F10" s="47" t="s">
        <v>285</v>
      </c>
      <c r="G10" s="47" t="s">
        <v>286</v>
      </c>
      <c r="H10" s="47" t="s">
        <v>287</v>
      </c>
      <c r="I10" s="47" t="s">
        <v>288</v>
      </c>
      <c r="J10" s="47" t="s">
        <v>289</v>
      </c>
      <c r="K10" s="3"/>
    </row>
    <row r="11" spans="2:11" x14ac:dyDescent="0.25">
      <c r="B11" s="47" t="s">
        <v>290</v>
      </c>
      <c r="C11" s="3" t="s">
        <v>291</v>
      </c>
      <c r="D11" s="3" t="s">
        <v>292</v>
      </c>
      <c r="E11" s="53" t="s">
        <v>293</v>
      </c>
      <c r="F11" s="3" t="s">
        <v>294</v>
      </c>
      <c r="G11" s="3" t="s">
        <v>295</v>
      </c>
      <c r="H11" s="3" t="s">
        <v>296</v>
      </c>
      <c r="I11" s="54" t="s">
        <v>297</v>
      </c>
      <c r="J11" s="54">
        <v>60000</v>
      </c>
      <c r="K11" s="3"/>
    </row>
    <row r="12" spans="2:11" x14ac:dyDescent="0.25">
      <c r="B12" s="47" t="s">
        <v>298</v>
      </c>
      <c r="C12" s="3" t="s">
        <v>291</v>
      </c>
      <c r="D12" s="3" t="s">
        <v>299</v>
      </c>
      <c r="E12" s="53" t="s">
        <v>293</v>
      </c>
      <c r="F12" s="3" t="s">
        <v>294</v>
      </c>
      <c r="G12" s="3" t="s">
        <v>300</v>
      </c>
      <c r="H12" s="3" t="s">
        <v>301</v>
      </c>
      <c r="I12" s="55" t="s">
        <v>302</v>
      </c>
      <c r="J12" s="55">
        <v>120000</v>
      </c>
      <c r="K12" s="3"/>
    </row>
    <row r="13" spans="2:11" x14ac:dyDescent="0.25">
      <c r="B13" s="47" t="s">
        <v>303</v>
      </c>
      <c r="C13" s="3" t="s">
        <v>291</v>
      </c>
      <c r="D13" s="3" t="s">
        <v>304</v>
      </c>
      <c r="E13" s="53" t="s">
        <v>293</v>
      </c>
      <c r="F13" s="3" t="s">
        <v>305</v>
      </c>
      <c r="G13" s="3" t="s">
        <v>306</v>
      </c>
      <c r="H13" s="3" t="s">
        <v>307</v>
      </c>
      <c r="I13" s="56" t="s">
        <v>308</v>
      </c>
      <c r="J13" s="56">
        <v>60000</v>
      </c>
      <c r="K13" s="3"/>
    </row>
    <row r="14" spans="2:11" x14ac:dyDescent="0.25">
      <c r="B14" s="47" t="s">
        <v>309</v>
      </c>
      <c r="C14" s="3" t="s">
        <v>291</v>
      </c>
      <c r="D14" s="3" t="s">
        <v>310</v>
      </c>
      <c r="E14" s="53" t="s">
        <v>293</v>
      </c>
      <c r="F14" s="3" t="s">
        <v>305</v>
      </c>
      <c r="G14" s="3" t="s">
        <v>306</v>
      </c>
      <c r="H14" s="3" t="s">
        <v>296</v>
      </c>
      <c r="I14" s="54" t="s">
        <v>297</v>
      </c>
      <c r="J14" s="54">
        <v>60000</v>
      </c>
      <c r="K14" s="3"/>
    </row>
    <row r="15" spans="2:11" x14ac:dyDescent="0.25">
      <c r="B15" s="47" t="s">
        <v>311</v>
      </c>
      <c r="C15" s="3" t="s">
        <v>291</v>
      </c>
      <c r="D15" s="3" t="s">
        <v>312</v>
      </c>
      <c r="E15" s="53" t="s">
        <v>293</v>
      </c>
      <c r="F15" s="3" t="s">
        <v>313</v>
      </c>
      <c r="G15" s="3" t="s">
        <v>300</v>
      </c>
      <c r="H15" s="3" t="s">
        <v>301</v>
      </c>
      <c r="I15" s="55" t="s">
        <v>302</v>
      </c>
      <c r="J15" s="55">
        <v>120000</v>
      </c>
      <c r="K15" s="3"/>
    </row>
    <row r="16" spans="2:11" x14ac:dyDescent="0.25">
      <c r="B16" s="47" t="s">
        <v>314</v>
      </c>
      <c r="C16" s="3" t="s">
        <v>291</v>
      </c>
      <c r="D16" s="3" t="s">
        <v>315</v>
      </c>
      <c r="E16" s="53" t="s">
        <v>293</v>
      </c>
      <c r="F16" s="3" t="s">
        <v>316</v>
      </c>
      <c r="G16" s="3" t="s">
        <v>300</v>
      </c>
      <c r="H16" s="3" t="s">
        <v>317</v>
      </c>
      <c r="I16" s="54" t="s">
        <v>318</v>
      </c>
      <c r="J16" s="54">
        <v>36000</v>
      </c>
      <c r="K16" s="3"/>
    </row>
    <row r="17" spans="2:11" x14ac:dyDescent="0.25">
      <c r="B17" s="47" t="s">
        <v>319</v>
      </c>
      <c r="C17" s="3" t="s">
        <v>291</v>
      </c>
      <c r="D17" s="3" t="s">
        <v>320</v>
      </c>
      <c r="E17" s="53" t="s">
        <v>293</v>
      </c>
      <c r="F17" s="3" t="s">
        <v>321</v>
      </c>
      <c r="G17" s="3" t="s">
        <v>300</v>
      </c>
      <c r="H17" s="3" t="s">
        <v>296</v>
      </c>
      <c r="I17" s="54" t="s">
        <v>297</v>
      </c>
      <c r="J17" s="54">
        <v>60000</v>
      </c>
      <c r="K17" s="3"/>
    </row>
    <row r="18" spans="2:11" x14ac:dyDescent="0.25">
      <c r="B18" s="47" t="s">
        <v>322</v>
      </c>
      <c r="C18" s="3" t="s">
        <v>291</v>
      </c>
      <c r="D18" s="3" t="s">
        <v>323</v>
      </c>
      <c r="E18" s="53" t="s">
        <v>293</v>
      </c>
      <c r="F18" s="3" t="s">
        <v>313</v>
      </c>
      <c r="G18" s="3" t="s">
        <v>295</v>
      </c>
      <c r="H18" s="3" t="s">
        <v>324</v>
      </c>
      <c r="I18" s="56" t="s">
        <v>308</v>
      </c>
      <c r="J18" s="56">
        <v>60000</v>
      </c>
      <c r="K18" s="3"/>
    </row>
    <row r="19" spans="2:11" x14ac:dyDescent="0.25">
      <c r="B19" s="47" t="s">
        <v>325</v>
      </c>
      <c r="C19" s="3" t="s">
        <v>291</v>
      </c>
      <c r="D19" s="3" t="s">
        <v>326</v>
      </c>
      <c r="E19" s="53" t="s">
        <v>293</v>
      </c>
      <c r="F19" s="3" t="s">
        <v>294</v>
      </c>
      <c r="G19" s="3" t="s">
        <v>300</v>
      </c>
      <c r="H19" s="3" t="s">
        <v>301</v>
      </c>
      <c r="I19" s="55" t="s">
        <v>302</v>
      </c>
      <c r="J19" s="55">
        <v>120000</v>
      </c>
      <c r="K19" s="3"/>
    </row>
    <row r="20" spans="2:11" x14ac:dyDescent="0.25">
      <c r="B20" s="47" t="s">
        <v>327</v>
      </c>
      <c r="C20" s="3" t="s">
        <v>291</v>
      </c>
      <c r="D20" s="3" t="s">
        <v>328</v>
      </c>
      <c r="E20" s="53" t="s">
        <v>293</v>
      </c>
      <c r="F20" s="3" t="s">
        <v>321</v>
      </c>
      <c r="G20" s="3" t="s">
        <v>300</v>
      </c>
      <c r="H20" s="3" t="s">
        <v>329</v>
      </c>
      <c r="I20" s="54" t="s">
        <v>318</v>
      </c>
      <c r="J20" s="54">
        <v>36000</v>
      </c>
      <c r="K20" s="3"/>
    </row>
    <row r="21" spans="2:11" x14ac:dyDescent="0.25">
      <c r="B21" s="3"/>
      <c r="C21" s="3"/>
      <c r="D21" s="3"/>
      <c r="E21" s="3"/>
      <c r="F21" s="3"/>
      <c r="G21" s="3"/>
      <c r="H21" s="3"/>
      <c r="I21" s="3"/>
      <c r="J21" s="47">
        <f>SUM(J11:J20)</f>
        <v>732000</v>
      </c>
      <c r="K21" s="3"/>
    </row>
  </sheetData>
  <mergeCells count="1">
    <mergeCell ref="E6:J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0134B-107A-4DB7-AF68-C4C188D4E712}">
  <dimension ref="A1"/>
  <sheetViews>
    <sheetView zoomScale="63" zoomScaleNormal="63" workbookViewId="0">
      <selection activeCell="L19" sqref="L1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CF852-3918-45F7-9778-5DA30F07812E}">
  <dimension ref="B2:F46"/>
  <sheetViews>
    <sheetView topLeftCell="A3" zoomScale="60" zoomScaleNormal="60" workbookViewId="0">
      <selection activeCell="F42" sqref="F42"/>
    </sheetView>
  </sheetViews>
  <sheetFormatPr defaultRowHeight="15" x14ac:dyDescent="0.25"/>
  <cols>
    <col min="2" max="2" width="49.42578125" customWidth="1"/>
    <col min="3" max="3" width="18.85546875" customWidth="1"/>
    <col min="4" max="4" width="11.85546875" customWidth="1"/>
    <col min="5" max="5" width="201.42578125" customWidth="1"/>
    <col min="6" max="6" width="9.85546875" customWidth="1"/>
  </cols>
  <sheetData>
    <row r="2" spans="2:6" ht="21" x14ac:dyDescent="0.35">
      <c r="B2" s="59" t="s">
        <v>334</v>
      </c>
      <c r="C2" s="3"/>
      <c r="D2" s="3"/>
      <c r="E2" s="3"/>
      <c r="F2" s="3"/>
    </row>
    <row r="3" spans="2:6" x14ac:dyDescent="0.25">
      <c r="B3" s="3"/>
      <c r="C3" s="3"/>
      <c r="D3" s="3"/>
      <c r="E3" s="3"/>
      <c r="F3" s="3"/>
    </row>
    <row r="4" spans="2:6" ht="18.75" x14ac:dyDescent="0.3">
      <c r="B4" s="60" t="s">
        <v>335</v>
      </c>
      <c r="C4" s="60" t="s">
        <v>336</v>
      </c>
      <c r="D4" s="60"/>
      <c r="E4" s="60"/>
      <c r="F4" s="60"/>
    </row>
    <row r="5" spans="2:6" x14ac:dyDescent="0.25">
      <c r="B5" s="61" t="s">
        <v>337</v>
      </c>
      <c r="C5" s="62">
        <f ca="1">NOW()</f>
        <v>45800.767523726849</v>
      </c>
      <c r="D5" s="61"/>
      <c r="E5" s="61"/>
      <c r="F5" s="61"/>
    </row>
    <row r="6" spans="2:6" x14ac:dyDescent="0.25">
      <c r="B6" s="3"/>
      <c r="C6" s="3"/>
      <c r="D6" s="3"/>
      <c r="E6" s="3"/>
      <c r="F6" s="3"/>
    </row>
    <row r="7" spans="2:6" x14ac:dyDescent="0.25">
      <c r="B7" s="47" t="s">
        <v>338</v>
      </c>
      <c r="C7" s="3"/>
      <c r="D7" s="3"/>
      <c r="E7" s="3"/>
      <c r="F7" s="3"/>
    </row>
    <row r="8" spans="2:6" x14ac:dyDescent="0.25">
      <c r="B8" s="3" t="s">
        <v>339</v>
      </c>
      <c r="C8" s="3"/>
      <c r="D8" s="3"/>
      <c r="E8" s="3"/>
      <c r="F8" s="3"/>
    </row>
    <row r="9" spans="2:6" x14ac:dyDescent="0.25">
      <c r="B9" s="3"/>
      <c r="C9" s="3"/>
      <c r="D9" s="3"/>
      <c r="E9" s="3"/>
      <c r="F9" s="3"/>
    </row>
    <row r="10" spans="2:6" ht="15.75" x14ac:dyDescent="0.25">
      <c r="B10" s="63" t="s">
        <v>340</v>
      </c>
      <c r="C10" s="63" t="s">
        <v>341</v>
      </c>
      <c r="D10" s="63" t="s">
        <v>342</v>
      </c>
      <c r="E10" s="63" t="s">
        <v>343</v>
      </c>
      <c r="F10" s="63" t="s">
        <v>344</v>
      </c>
    </row>
    <row r="11" spans="2:6" x14ac:dyDescent="0.25">
      <c r="B11" s="48" t="s">
        <v>345</v>
      </c>
      <c r="C11" s="64" t="s">
        <v>346</v>
      </c>
      <c r="D11" s="64" t="s">
        <v>347</v>
      </c>
      <c r="E11" s="64" t="s">
        <v>348</v>
      </c>
      <c r="F11" s="64" t="s">
        <v>349</v>
      </c>
    </row>
    <row r="12" spans="2:6" x14ac:dyDescent="0.25">
      <c r="B12" s="64"/>
      <c r="C12" s="64" t="s">
        <v>350</v>
      </c>
      <c r="D12" s="64" t="s">
        <v>347</v>
      </c>
      <c r="E12" s="64" t="s">
        <v>351</v>
      </c>
      <c r="F12" s="64" t="s">
        <v>349</v>
      </c>
    </row>
    <row r="13" spans="2:6" x14ac:dyDescent="0.25">
      <c r="B13" s="64"/>
      <c r="C13" s="64" t="s">
        <v>352</v>
      </c>
      <c r="D13" s="64" t="s">
        <v>353</v>
      </c>
      <c r="E13" s="64" t="s">
        <v>354</v>
      </c>
      <c r="F13" s="64" t="s">
        <v>349</v>
      </c>
    </row>
    <row r="14" spans="2:6" x14ac:dyDescent="0.25">
      <c r="B14" s="64"/>
      <c r="C14" s="64"/>
      <c r="D14" s="64" t="s">
        <v>347</v>
      </c>
      <c r="E14" s="64" t="s">
        <v>355</v>
      </c>
      <c r="F14" s="64" t="s">
        <v>356</v>
      </c>
    </row>
    <row r="15" spans="2:6" x14ac:dyDescent="0.25">
      <c r="B15" s="64"/>
      <c r="C15" s="64"/>
      <c r="D15" s="64" t="s">
        <v>357</v>
      </c>
      <c r="E15" s="64" t="s">
        <v>358</v>
      </c>
      <c r="F15" s="64" t="s">
        <v>349</v>
      </c>
    </row>
    <row r="16" spans="2:6" x14ac:dyDescent="0.25">
      <c r="B16" s="64"/>
      <c r="C16" s="64"/>
      <c r="D16" s="64"/>
      <c r="E16" s="64" t="s">
        <v>359</v>
      </c>
      <c r="F16" s="64" t="s">
        <v>356</v>
      </c>
    </row>
    <row r="17" spans="2:6" x14ac:dyDescent="0.25">
      <c r="B17" s="64"/>
      <c r="C17" s="64"/>
      <c r="D17" s="64"/>
      <c r="E17" s="64" t="s">
        <v>360</v>
      </c>
      <c r="F17" s="64" t="s">
        <v>356</v>
      </c>
    </row>
    <row r="18" spans="2:6" x14ac:dyDescent="0.25">
      <c r="B18" s="64"/>
      <c r="C18" s="64"/>
      <c r="D18" s="64"/>
      <c r="E18" s="64" t="s">
        <v>361</v>
      </c>
      <c r="F18" s="64" t="s">
        <v>349</v>
      </c>
    </row>
    <row r="19" spans="2:6" x14ac:dyDescent="0.25">
      <c r="B19" s="64"/>
      <c r="C19" s="64"/>
      <c r="D19" s="64"/>
      <c r="E19" s="64" t="s">
        <v>362</v>
      </c>
      <c r="F19" s="64" t="s">
        <v>349</v>
      </c>
    </row>
    <row r="20" spans="2:6" x14ac:dyDescent="0.25">
      <c r="B20" s="64"/>
      <c r="C20" s="64"/>
      <c r="D20" s="64"/>
      <c r="E20" s="64" t="s">
        <v>363</v>
      </c>
      <c r="F20" s="64" t="s">
        <v>349</v>
      </c>
    </row>
    <row r="21" spans="2:6" ht="15.75" x14ac:dyDescent="0.25">
      <c r="B21" s="63" t="s">
        <v>340</v>
      </c>
      <c r="C21" s="63" t="s">
        <v>341</v>
      </c>
      <c r="D21" s="63" t="s">
        <v>342</v>
      </c>
      <c r="E21" s="63" t="s">
        <v>343</v>
      </c>
      <c r="F21" s="63" t="s">
        <v>344</v>
      </c>
    </row>
    <row r="22" spans="2:6" x14ac:dyDescent="0.25">
      <c r="B22" s="48" t="s">
        <v>364</v>
      </c>
      <c r="C22" s="64" t="s">
        <v>365</v>
      </c>
      <c r="D22" s="64" t="s">
        <v>357</v>
      </c>
      <c r="E22" s="64" t="s">
        <v>366</v>
      </c>
      <c r="F22" s="64" t="s">
        <v>349</v>
      </c>
    </row>
    <row r="23" spans="2:6" x14ac:dyDescent="0.25">
      <c r="B23" s="64"/>
      <c r="C23" s="64"/>
      <c r="D23" s="64"/>
      <c r="E23" s="64" t="s">
        <v>367</v>
      </c>
      <c r="F23" s="64" t="s">
        <v>349</v>
      </c>
    </row>
    <row r="24" spans="2:6" x14ac:dyDescent="0.25">
      <c r="B24" s="64"/>
      <c r="C24" s="64" t="s">
        <v>368</v>
      </c>
      <c r="D24" s="64" t="s">
        <v>357</v>
      </c>
      <c r="E24" s="64" t="s">
        <v>369</v>
      </c>
      <c r="F24" s="64" t="s">
        <v>356</v>
      </c>
    </row>
    <row r="25" spans="2:6" x14ac:dyDescent="0.25">
      <c r="B25" s="64"/>
      <c r="C25" s="64"/>
      <c r="D25" s="64"/>
      <c r="E25" s="64" t="s">
        <v>370</v>
      </c>
      <c r="F25" s="64" t="s">
        <v>356</v>
      </c>
    </row>
    <row r="26" spans="2:6" x14ac:dyDescent="0.25">
      <c r="B26" s="64"/>
      <c r="C26" s="64" t="s">
        <v>371</v>
      </c>
      <c r="D26" s="64" t="s">
        <v>357</v>
      </c>
      <c r="E26" s="64" t="s">
        <v>372</v>
      </c>
      <c r="F26" s="64" t="s">
        <v>349</v>
      </c>
    </row>
    <row r="27" spans="2:6" ht="15.75" x14ac:dyDescent="0.25">
      <c r="B27" s="63" t="s">
        <v>340</v>
      </c>
      <c r="C27" s="63" t="s">
        <v>341</v>
      </c>
      <c r="D27" s="63" t="s">
        <v>342</v>
      </c>
      <c r="E27" s="63" t="s">
        <v>343</v>
      </c>
      <c r="F27" s="63" t="s">
        <v>344</v>
      </c>
    </row>
    <row r="28" spans="2:6" x14ac:dyDescent="0.25">
      <c r="B28" s="48" t="s">
        <v>373</v>
      </c>
      <c r="C28" s="64" t="s">
        <v>374</v>
      </c>
      <c r="D28" s="64" t="s">
        <v>375</v>
      </c>
      <c r="E28" s="64" t="s">
        <v>376</v>
      </c>
      <c r="F28" s="64" t="s">
        <v>356</v>
      </c>
    </row>
    <row r="29" spans="2:6" x14ac:dyDescent="0.25">
      <c r="B29" s="64"/>
      <c r="C29" s="64"/>
      <c r="D29" s="64"/>
      <c r="E29" s="64" t="s">
        <v>377</v>
      </c>
      <c r="F29" s="64" t="s">
        <v>356</v>
      </c>
    </row>
    <row r="30" spans="2:6" x14ac:dyDescent="0.25">
      <c r="B30" s="64"/>
      <c r="C30" s="64"/>
      <c r="D30" s="64"/>
      <c r="E30" s="64" t="s">
        <v>378</v>
      </c>
      <c r="F30" s="64" t="s">
        <v>356</v>
      </c>
    </row>
    <row r="31" spans="2:6" x14ac:dyDescent="0.25">
      <c r="B31" s="64"/>
      <c r="C31" s="64"/>
      <c r="D31" s="64"/>
      <c r="E31" s="64" t="s">
        <v>379</v>
      </c>
      <c r="F31" s="64" t="s">
        <v>356</v>
      </c>
    </row>
    <row r="32" spans="2:6" x14ac:dyDescent="0.25">
      <c r="B32" s="64"/>
      <c r="C32" s="64"/>
      <c r="D32" s="64"/>
      <c r="E32" s="64" t="s">
        <v>380</v>
      </c>
      <c r="F32" s="64" t="s">
        <v>356</v>
      </c>
    </row>
    <row r="33" spans="2:6" x14ac:dyDescent="0.25">
      <c r="B33" s="64"/>
      <c r="C33" s="64"/>
      <c r="D33" s="64"/>
      <c r="E33" s="64" t="s">
        <v>381</v>
      </c>
      <c r="F33" s="64" t="s">
        <v>356</v>
      </c>
    </row>
    <row r="34" spans="2:6" x14ac:dyDescent="0.25">
      <c r="B34" s="64"/>
      <c r="C34" s="64"/>
      <c r="D34" s="64"/>
      <c r="E34" s="64" t="s">
        <v>382</v>
      </c>
      <c r="F34" s="64" t="s">
        <v>356</v>
      </c>
    </row>
    <row r="35" spans="2:6" ht="15.75" x14ac:dyDescent="0.25">
      <c r="B35" s="63" t="s">
        <v>340</v>
      </c>
      <c r="C35" s="63" t="s">
        <v>341</v>
      </c>
      <c r="D35" s="63" t="s">
        <v>342</v>
      </c>
      <c r="E35" s="63" t="s">
        <v>343</v>
      </c>
      <c r="F35" s="63" t="s">
        <v>344</v>
      </c>
    </row>
    <row r="36" spans="2:6" x14ac:dyDescent="0.25">
      <c r="B36" s="48" t="s">
        <v>383</v>
      </c>
      <c r="C36" s="64" t="s">
        <v>384</v>
      </c>
      <c r="D36" s="64" t="s">
        <v>385</v>
      </c>
      <c r="E36" s="64" t="s">
        <v>386</v>
      </c>
      <c r="F36" s="64" t="s">
        <v>356</v>
      </c>
    </row>
    <row r="37" spans="2:6" x14ac:dyDescent="0.25">
      <c r="B37" s="64"/>
      <c r="C37" s="64" t="s">
        <v>387</v>
      </c>
      <c r="D37" s="64" t="s">
        <v>385</v>
      </c>
      <c r="E37" s="64" t="s">
        <v>388</v>
      </c>
      <c r="F37" s="64" t="s">
        <v>356</v>
      </c>
    </row>
    <row r="38" spans="2:6" x14ac:dyDescent="0.25">
      <c r="B38" s="64"/>
      <c r="C38" s="64"/>
      <c r="D38" s="64"/>
      <c r="E38" s="64" t="s">
        <v>389</v>
      </c>
      <c r="F38" s="64" t="s">
        <v>356</v>
      </c>
    </row>
    <row r="39" spans="2:6" x14ac:dyDescent="0.25">
      <c r="B39" s="64"/>
      <c r="C39" s="64"/>
      <c r="D39" s="64"/>
      <c r="E39" s="64" t="s">
        <v>390</v>
      </c>
      <c r="F39" s="64" t="s">
        <v>356</v>
      </c>
    </row>
    <row r="40" spans="2:6" x14ac:dyDescent="0.25">
      <c r="B40" s="64"/>
      <c r="C40" s="64"/>
      <c r="D40" s="64"/>
      <c r="E40" s="64" t="s">
        <v>391</v>
      </c>
      <c r="F40" s="64" t="s">
        <v>356</v>
      </c>
    </row>
    <row r="41" spans="2:6" ht="15.75" thickBot="1" x14ac:dyDescent="0.3">
      <c r="B41" s="64"/>
      <c r="C41" s="64" t="s">
        <v>392</v>
      </c>
      <c r="D41" s="64" t="s">
        <v>385</v>
      </c>
      <c r="E41" s="64" t="s">
        <v>393</v>
      </c>
      <c r="F41" s="64" t="s">
        <v>356</v>
      </c>
    </row>
    <row r="42" spans="2:6" ht="15.75" thickBot="1" x14ac:dyDescent="0.3">
      <c r="B42" s="3"/>
      <c r="C42" s="3"/>
      <c r="D42" s="65"/>
      <c r="E42" s="66" t="s">
        <v>394</v>
      </c>
      <c r="F42" s="67">
        <f>COUNTIF(F11:F41,"SI")</f>
        <v>10</v>
      </c>
    </row>
    <row r="43" spans="2:6" ht="15.75" thickBot="1" x14ac:dyDescent="0.3">
      <c r="B43" s="3"/>
      <c r="C43" s="3"/>
      <c r="D43" s="68"/>
      <c r="E43" s="69" t="s">
        <v>395</v>
      </c>
      <c r="F43" s="70">
        <f>COUNTIF(F11:F41,"NO")</f>
        <v>18</v>
      </c>
    </row>
    <row r="44" spans="2:6" ht="32.25" customHeight="1" x14ac:dyDescent="0.35">
      <c r="B44" s="3"/>
      <c r="C44" s="3"/>
      <c r="D44" s="71"/>
      <c r="E44" s="72" t="s">
        <v>396</v>
      </c>
      <c r="F44" s="71">
        <f>(F42/17)*10</f>
        <v>5.882352941176471</v>
      </c>
    </row>
    <row r="45" spans="2:6" x14ac:dyDescent="0.25">
      <c r="B45" s="3"/>
      <c r="C45" s="3"/>
      <c r="D45" s="3"/>
      <c r="E45" s="3"/>
      <c r="F45" s="3"/>
    </row>
    <row r="46" spans="2:6" x14ac:dyDescent="0.25">
      <c r="B46" s="3"/>
      <c r="C46" s="3"/>
      <c r="D46" s="3"/>
      <c r="E46" s="3"/>
      <c r="F46"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EFAA-419D-4409-BDC4-283AF7FEAFBB}">
  <dimension ref="I1:R6"/>
  <sheetViews>
    <sheetView tabSelected="1" zoomScale="40" zoomScaleNormal="40" workbookViewId="0">
      <selection activeCell="X36" sqref="X36"/>
    </sheetView>
  </sheetViews>
  <sheetFormatPr defaultRowHeight="15" x14ac:dyDescent="0.25"/>
  <cols>
    <col min="17" max="17" width="43.28515625" customWidth="1"/>
    <col min="18" max="18" width="48.7109375" customWidth="1"/>
  </cols>
  <sheetData>
    <row r="1" spans="9:18" ht="15.75" thickBot="1" x14ac:dyDescent="0.3"/>
    <row r="2" spans="9:18" x14ac:dyDescent="0.25">
      <c r="I2" s="144" t="s">
        <v>398</v>
      </c>
      <c r="J2" s="145"/>
      <c r="K2" s="145"/>
      <c r="L2" s="145"/>
      <c r="M2" s="145"/>
      <c r="N2" s="145"/>
      <c r="O2" s="145"/>
      <c r="P2" s="145"/>
      <c r="Q2" s="145"/>
      <c r="R2" s="146"/>
    </row>
    <row r="3" spans="9:18" ht="15.75" thickBot="1" x14ac:dyDescent="0.3">
      <c r="I3" s="147"/>
      <c r="J3" s="148"/>
      <c r="K3" s="148"/>
      <c r="L3" s="148"/>
      <c r="M3" s="148"/>
      <c r="N3" s="148"/>
      <c r="O3" s="148"/>
      <c r="P3" s="148"/>
      <c r="Q3" s="148"/>
      <c r="R3" s="149"/>
    </row>
    <row r="4" spans="9:18" ht="15.75" thickBot="1" x14ac:dyDescent="0.3">
      <c r="I4" s="150"/>
      <c r="J4" s="151"/>
      <c r="K4" s="151"/>
      <c r="L4" s="151"/>
      <c r="M4" s="151"/>
      <c r="N4" s="151"/>
      <c r="O4" s="151"/>
      <c r="P4" s="151"/>
      <c r="Q4" s="151"/>
      <c r="R4" s="152"/>
    </row>
    <row r="5" spans="9:18" ht="31.5" customHeight="1" x14ac:dyDescent="0.25">
      <c r="I5" s="153" t="s">
        <v>399</v>
      </c>
      <c r="J5" s="154"/>
      <c r="K5" s="154"/>
      <c r="L5" s="154"/>
      <c r="M5" s="154"/>
      <c r="N5" s="154"/>
      <c r="O5" s="154"/>
      <c r="P5" s="154"/>
      <c r="Q5" s="154"/>
      <c r="R5" s="155"/>
    </row>
    <row r="6" spans="9:18" ht="15.75" thickBot="1" x14ac:dyDescent="0.3">
      <c r="I6" s="156"/>
      <c r="J6" s="157"/>
      <c r="K6" s="157"/>
      <c r="L6" s="157"/>
      <c r="M6" s="157"/>
      <c r="N6" s="157"/>
      <c r="O6" s="157"/>
      <c r="P6" s="157"/>
      <c r="Q6" s="157"/>
      <c r="R6" s="158"/>
    </row>
  </sheetData>
  <mergeCells count="3">
    <mergeCell ref="I2:R3"/>
    <mergeCell ref="I4:R4"/>
    <mergeCell ref="I5:R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 de los interesados</vt:lpstr>
      <vt:lpstr>Plan de comunicación</vt:lpstr>
      <vt:lpstr>Plan de matriz de requerimiento</vt:lpstr>
      <vt:lpstr>Plan de costos</vt:lpstr>
      <vt:lpstr>Plan de riesgos</vt:lpstr>
      <vt:lpstr>Plan de Recuperacion Desastres</vt:lpstr>
      <vt:lpstr>Tablas indicadoras</vt:lpstr>
      <vt:lpstr>Experiencia Visual</vt:lpstr>
      <vt:lpstr>Analisis FODA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chavez</dc:creator>
  <cp:lastModifiedBy>rubi chavez</cp:lastModifiedBy>
  <dcterms:created xsi:type="dcterms:W3CDTF">2025-05-08T00:44:20Z</dcterms:created>
  <dcterms:modified xsi:type="dcterms:W3CDTF">2025-05-24T00:35:40Z</dcterms:modified>
</cp:coreProperties>
</file>