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ЯкушикПавел\"/>
    </mc:Choice>
  </mc:AlternateContent>
  <xr:revisionPtr revIDLastSave="0" documentId="13_ncr:1_{7DBC3DD4-0FA3-4FA8-AA81-A6048A1F8BF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Январь" sheetId="1" r:id="rId1"/>
    <sheet name="Февраль" sheetId="2" r:id="rId2"/>
    <sheet name="Март" sheetId="3" r:id="rId3"/>
    <sheet name="Программист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8" i="1"/>
  <c r="B5" i="4"/>
  <c r="E8" i="3"/>
  <c r="E7" i="3"/>
  <c r="B3" i="4"/>
  <c r="B4" i="4"/>
  <c r="B2" i="4"/>
  <c r="E3" i="3"/>
  <c r="E4" i="3"/>
  <c r="E5" i="3"/>
  <c r="E6" i="3"/>
  <c r="F6" i="3" s="1"/>
  <c r="E2" i="3"/>
  <c r="E2" i="2"/>
  <c r="E3" i="2"/>
  <c r="E4" i="2"/>
  <c r="E5" i="2"/>
  <c r="F5" i="2" s="1"/>
  <c r="E6" i="2"/>
  <c r="F6" i="2" s="1"/>
  <c r="G6" i="3"/>
  <c r="F5" i="3"/>
  <c r="G4" i="3"/>
  <c r="F4" i="3"/>
  <c r="H4" i="3" s="1"/>
  <c r="G3" i="3"/>
  <c r="F3" i="3"/>
  <c r="H3" i="3" s="1"/>
  <c r="G2" i="3"/>
  <c r="G6" i="2"/>
  <c r="G4" i="2"/>
  <c r="F4" i="2"/>
  <c r="G3" i="2"/>
  <c r="F3" i="2"/>
  <c r="H3" i="2" s="1"/>
  <c r="G2" i="2"/>
  <c r="J8" i="1"/>
  <c r="J7" i="1"/>
  <c r="K3" i="1" s="1"/>
  <c r="J3" i="1"/>
  <c r="J4" i="1"/>
  <c r="J5" i="1"/>
  <c r="J6" i="1"/>
  <c r="K6" i="1" s="1"/>
  <c r="J2" i="1"/>
  <c r="K2" i="1" s="1"/>
  <c r="K4" i="1"/>
  <c r="K5" i="1"/>
  <c r="F8" i="1"/>
  <c r="G8" i="1"/>
  <c r="H8" i="1"/>
  <c r="I8" i="1"/>
  <c r="E8" i="1"/>
  <c r="E7" i="1"/>
  <c r="F7" i="1"/>
  <c r="G7" i="1"/>
  <c r="H7" i="1"/>
  <c r="I7" i="1"/>
  <c r="H3" i="1"/>
  <c r="H4" i="1"/>
  <c r="H5" i="1"/>
  <c r="H6" i="1"/>
  <c r="I6" i="1" s="1"/>
  <c r="H2" i="1"/>
  <c r="I2" i="1" s="1"/>
  <c r="I3" i="1"/>
  <c r="I4" i="1"/>
  <c r="I5" i="1"/>
  <c r="G2" i="1"/>
  <c r="G3" i="1"/>
  <c r="G4" i="1"/>
  <c r="G6" i="1"/>
  <c r="G5" i="1"/>
  <c r="F3" i="1"/>
  <c r="F4" i="1"/>
  <c r="F5" i="1"/>
  <c r="F6" i="1"/>
  <c r="F2" i="1"/>
  <c r="H6" i="3" l="1"/>
  <c r="F2" i="3"/>
  <c r="F7" i="3" s="1"/>
  <c r="F8" i="3" s="1"/>
  <c r="G5" i="3"/>
  <c r="H5" i="3" s="1"/>
  <c r="I5" i="3" s="1"/>
  <c r="J5" i="3" s="1"/>
  <c r="H6" i="2"/>
  <c r="H4" i="2"/>
  <c r="I3" i="3"/>
  <c r="J3" i="3"/>
  <c r="I4" i="3"/>
  <c r="J4" i="3" s="1"/>
  <c r="I6" i="3"/>
  <c r="J6" i="3" s="1"/>
  <c r="I4" i="2"/>
  <c r="J4" i="2" s="1"/>
  <c r="I6" i="2"/>
  <c r="J6" i="2" s="1"/>
  <c r="I3" i="2"/>
  <c r="J3" i="2" s="1"/>
  <c r="G7" i="3" l="1"/>
  <c r="G8" i="3" s="1"/>
  <c r="H2" i="3"/>
  <c r="H7" i="3" l="1"/>
  <c r="H8" i="3" s="1"/>
  <c r="I2" i="3"/>
  <c r="I7" i="3" l="1"/>
  <c r="I8" i="3" s="1"/>
  <c r="J2" i="3"/>
  <c r="J7" i="3" s="1"/>
  <c r="K3" i="3" s="1"/>
  <c r="G5" i="2"/>
  <c r="H5" i="2" s="1"/>
  <c r="F2" i="2"/>
  <c r="H2" i="2" s="1"/>
  <c r="E7" i="2"/>
  <c r="E8" i="2" s="1"/>
  <c r="K2" i="3" l="1"/>
  <c r="K5" i="3"/>
  <c r="K6" i="3"/>
  <c r="J8" i="3"/>
  <c r="K4" i="3"/>
  <c r="H7" i="2"/>
  <c r="H8" i="2" s="1"/>
  <c r="I2" i="2"/>
  <c r="I5" i="2"/>
  <c r="J5" i="2" s="1"/>
  <c r="F7" i="2"/>
  <c r="F8" i="2" s="1"/>
  <c r="G7" i="2"/>
  <c r="G8" i="2" s="1"/>
  <c r="I7" i="2" l="1"/>
  <c r="I8" i="2" s="1"/>
  <c r="J2" i="2"/>
  <c r="J7" i="2" l="1"/>
  <c r="K2" i="2"/>
  <c r="K4" i="2" l="1"/>
  <c r="J8" i="2"/>
  <c r="K3" i="2"/>
  <c r="K6" i="2"/>
  <c r="K5" i="2"/>
</calcChain>
</file>

<file path=xl/sharedStrings.xml><?xml version="1.0" encoding="utf-8"?>
<sst xmlns="http://schemas.openxmlformats.org/spreadsheetml/2006/main" count="75" uniqueCount="27">
  <si>
    <t>Номер</t>
  </si>
  <si>
    <t>Фамилия</t>
  </si>
  <si>
    <t>Должность</t>
  </si>
  <si>
    <t>Стаж</t>
  </si>
  <si>
    <t>Оклад</t>
  </si>
  <si>
    <t>Премия</t>
  </si>
  <si>
    <t>Надбавка за стаж</t>
  </si>
  <si>
    <t>Итого</t>
  </si>
  <si>
    <t>Налоги</t>
  </si>
  <si>
    <t>Получить</t>
  </si>
  <si>
    <t>Доля</t>
  </si>
  <si>
    <t>Сумма</t>
  </si>
  <si>
    <t>Среднее</t>
  </si>
  <si>
    <t>Казлов</t>
  </si>
  <si>
    <t>Капустин</t>
  </si>
  <si>
    <t>Дубов</t>
  </si>
  <si>
    <t>Ященко</t>
  </si>
  <si>
    <t>Ситтов</t>
  </si>
  <si>
    <t>Уборщик</t>
  </si>
  <si>
    <t>Плотник</t>
  </si>
  <si>
    <t>Программист</t>
  </si>
  <si>
    <t>Охранник</t>
  </si>
  <si>
    <t>Месяц</t>
  </si>
  <si>
    <t>Январь</t>
  </si>
  <si>
    <t>Февраль</t>
  </si>
  <si>
    <t>Март</t>
  </si>
  <si>
    <t>Всего Получить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</si>
</sst>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Получить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Январь!$B$2:$B$6</c:f>
              <c:strCache>
                <c:ptCount val="5"/>
                <c:pt idx="0">
                  <c:v>Казлов</c:v>
                </c:pt>
                <c:pt idx="1">
                  <c:v>Ситтов</c:v>
                </c:pt>
                <c:pt idx="2">
                  <c:v>Капустин</c:v>
                </c:pt>
                <c:pt idx="3">
                  <c:v>Дубов</c:v>
                </c:pt>
                <c:pt idx="4">
                  <c:v>Ященко</c:v>
                </c:pt>
              </c:strCache>
            </c:strRef>
          </c:cat>
          <c:val>
            <c:numRef>
              <c:f>Январь!$J$2:$J$6</c:f>
              <c:numCache>
                <c:formatCode>_("₽"* #,##0.00_);_("₽"* \(#,##0.00\);_("₽"* "-"??_);_(@_)</c:formatCode>
                <c:ptCount val="5"/>
                <c:pt idx="0">
                  <c:v>144.80000000000001</c:v>
                </c:pt>
                <c:pt idx="1">
                  <c:v>196.8</c:v>
                </c:pt>
                <c:pt idx="2">
                  <c:v>918.4</c:v>
                </c:pt>
                <c:pt idx="3">
                  <c:v>270.39999999999998</c:v>
                </c:pt>
                <c:pt idx="4">
                  <c:v>243.2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E-4C0C-AE29-A388F961B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653295"/>
        <c:axId val="1830403935"/>
      </c:barChart>
      <c:catAx>
        <c:axId val="195065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403935"/>
        <c:crosses val="autoZero"/>
        <c:auto val="1"/>
        <c:lblAlgn val="ctr"/>
        <c:lblOffset val="100"/>
        <c:noMultiLvlLbl val="0"/>
      </c:catAx>
      <c:valAx>
        <c:axId val="183040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65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Получить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Февраль!$B$2:$B$6</c:f>
              <c:strCache>
                <c:ptCount val="5"/>
                <c:pt idx="0">
                  <c:v>Казлов</c:v>
                </c:pt>
                <c:pt idx="1">
                  <c:v>Ситтов</c:v>
                </c:pt>
                <c:pt idx="2">
                  <c:v>Капустин</c:v>
                </c:pt>
                <c:pt idx="3">
                  <c:v>Дубов</c:v>
                </c:pt>
                <c:pt idx="4">
                  <c:v>Ященко</c:v>
                </c:pt>
              </c:strCache>
            </c:strRef>
          </c:cat>
          <c:val>
            <c:numRef>
              <c:f>Февраль!$J$2:$J$6</c:f>
              <c:numCache>
                <c:formatCode>_("₽"* #,##0.00_);_("₽"* \(#,##0.00\);_("₽"* "-"??_);_(@_)</c:formatCode>
                <c:ptCount val="5"/>
                <c:pt idx="0">
                  <c:v>159.19999999999999</c:v>
                </c:pt>
                <c:pt idx="1">
                  <c:v>216</c:v>
                </c:pt>
                <c:pt idx="2">
                  <c:v>1009.6</c:v>
                </c:pt>
                <c:pt idx="3">
                  <c:v>296.32</c:v>
                </c:pt>
                <c:pt idx="4">
                  <c:v>267.2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F-4242-9795-C771584FB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316031"/>
        <c:axId val="1830426815"/>
      </c:barChart>
      <c:catAx>
        <c:axId val="195631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426815"/>
        <c:crosses val="autoZero"/>
        <c:auto val="1"/>
        <c:lblAlgn val="ctr"/>
        <c:lblOffset val="100"/>
        <c:noMultiLvlLbl val="0"/>
      </c:catAx>
      <c:valAx>
        <c:axId val="183042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631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Получить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Март!$B$2:$B$6</c:f>
              <c:strCache>
                <c:ptCount val="5"/>
                <c:pt idx="0">
                  <c:v>Казлов</c:v>
                </c:pt>
                <c:pt idx="1">
                  <c:v>Ситтов</c:v>
                </c:pt>
                <c:pt idx="2">
                  <c:v>Капустин</c:v>
                </c:pt>
                <c:pt idx="3">
                  <c:v>Дубов</c:v>
                </c:pt>
                <c:pt idx="4">
                  <c:v>Ященко</c:v>
                </c:pt>
              </c:strCache>
            </c:strRef>
          </c:cat>
          <c:val>
            <c:numRef>
              <c:f>Март!$I$2:$I$6</c:f>
              <c:numCache>
                <c:formatCode>_("₽"* #,##0.00_);_("₽"* \(#,##0.00\);_("₽"* "-"??_);_(@_)</c:formatCode>
                <c:ptCount val="5"/>
                <c:pt idx="0">
                  <c:v>41.78</c:v>
                </c:pt>
                <c:pt idx="1">
                  <c:v>56.640000000000015</c:v>
                </c:pt>
                <c:pt idx="2">
                  <c:v>264.94</c:v>
                </c:pt>
                <c:pt idx="3">
                  <c:v>77.644000000000005</c:v>
                </c:pt>
                <c:pt idx="4">
                  <c:v>70.100000000000009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F-434B-88D3-70369668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764895"/>
        <c:axId val="1783116543"/>
      </c:barChart>
      <c:catAx>
        <c:axId val="195676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116543"/>
        <c:crosses val="autoZero"/>
        <c:auto val="1"/>
        <c:lblAlgn val="ctr"/>
        <c:lblOffset val="100"/>
        <c:noMultiLvlLbl val="0"/>
      </c:catAx>
      <c:valAx>
        <c:axId val="17831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676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Программист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Программист!$A$2:$A$4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Программист!$B$2:$B$4</c:f>
              <c:numCache>
                <c:formatCode>_("₽"* #,##0.00_);_("₽"* \(#,##0.00\);_("₽"* "-"??_);_(@_)</c:formatCode>
                <c:ptCount val="3"/>
                <c:pt idx="0">
                  <c:v>918.4</c:v>
                </c:pt>
                <c:pt idx="1">
                  <c:v>1009.6</c:v>
                </c:pt>
                <c:pt idx="2">
                  <c:v>1059.7599999999998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B-4EF0-AE28-B7FA3899E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125359"/>
        <c:axId val="1816917999"/>
      </c:lineChart>
      <c:catAx>
        <c:axId val="199412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917999"/>
        <c:crosses val="autoZero"/>
        <c:auto val="1"/>
        <c:lblAlgn val="ctr"/>
        <c:lblOffset val="100"/>
        <c:noMultiLvlLbl val="0"/>
      </c:catAx>
      <c:valAx>
        <c:axId val="18169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412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4762</xdr:rowOff>
    </xdr:from>
    <xdr:to>
      <xdr:col>7</xdr:col>
      <xdr:colOff>304800</xdr:colOff>
      <xdr:row>22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DC620BD-AF34-4639-9EBC-01CDBFDE2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14287</xdr:rowOff>
    </xdr:from>
    <xdr:to>
      <xdr:col>7</xdr:col>
      <xdr:colOff>304800</xdr:colOff>
      <xdr:row>22</xdr:row>
      <xdr:rowOff>90487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A82754B-D88C-45E7-9EF4-DE70CC549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166687</xdr:rowOff>
    </xdr:from>
    <xdr:to>
      <xdr:col>7</xdr:col>
      <xdr:colOff>304800</xdr:colOff>
      <xdr:row>23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9F535E0-37E9-470C-B95D-4DD71965E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481012</xdr:rowOff>
    </xdr:from>
    <xdr:to>
      <xdr:col>7</xdr:col>
      <xdr:colOff>304800</xdr:colOff>
      <xdr:row>19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8B2950-3B11-4B74-AD75-A705003DC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K7" sqref="K7"/>
    </sheetView>
  </sheetViews>
  <sheetFormatPr defaultRowHeight="15" x14ac:dyDescent="0.25"/>
  <cols>
    <col min="1" max="1" width="5.28515625" customWidth="1"/>
    <col min="3" max="3" width="13.42578125" customWidth="1"/>
    <col min="5" max="5" width="11" bestFit="1" customWidth="1"/>
    <col min="6" max="6" width="9.7109375" bestFit="1" customWidth="1"/>
    <col min="7" max="7" width="9.42578125" bestFit="1" customWidth="1"/>
    <col min="8" max="8" width="11.140625" bestFit="1" customWidth="1"/>
    <col min="9" max="9" width="9.7109375" bestFit="1" customWidth="1"/>
    <col min="10" max="10" width="11" bestFit="1" customWidth="1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13</v>
      </c>
      <c r="C2" t="s">
        <v>18</v>
      </c>
      <c r="D2">
        <v>1</v>
      </c>
      <c r="E2" s="2">
        <v>120</v>
      </c>
      <c r="F2" s="2">
        <f>E2*50%</f>
        <v>60</v>
      </c>
      <c r="G2" s="2">
        <f>IF(D2&gt;=10,#REF!*0.2,0)</f>
        <v>0</v>
      </c>
      <c r="H2" s="2">
        <f>SUM(D2:G2)</f>
        <v>181</v>
      </c>
      <c r="I2" s="2">
        <f>H2*20%</f>
        <v>36.200000000000003</v>
      </c>
      <c r="J2" s="2">
        <f>H2-I2</f>
        <v>144.80000000000001</v>
      </c>
      <c r="K2">
        <f>J2/$J$7</f>
        <v>8.164185836716284E-2</v>
      </c>
    </row>
    <row r="3" spans="1:11" x14ac:dyDescent="0.25">
      <c r="A3">
        <v>2</v>
      </c>
      <c r="B3" t="s">
        <v>17</v>
      </c>
      <c r="C3" t="s">
        <v>19</v>
      </c>
      <c r="D3">
        <v>6</v>
      </c>
      <c r="E3" s="2">
        <v>160</v>
      </c>
      <c r="F3" s="2">
        <f t="shared" ref="F3:F6" si="0">E3*50%</f>
        <v>80</v>
      </c>
      <c r="G3" s="2">
        <f>IF(D3&gt;=10,#REF!*0.2,0)</f>
        <v>0</v>
      </c>
      <c r="H3" s="2">
        <f t="shared" ref="H3:H6" si="1">SUM(D3:G3)</f>
        <v>246</v>
      </c>
      <c r="I3" s="2">
        <f t="shared" ref="I3:I6" si="2">H3*20%</f>
        <v>49.2</v>
      </c>
      <c r="J3" s="2">
        <f t="shared" ref="J3:J7" si="3">H3-I3</f>
        <v>196.8</v>
      </c>
      <c r="K3">
        <f t="shared" ref="K3:K7" si="4">J3/$J$7</f>
        <v>0.11096075778078485</v>
      </c>
    </row>
    <row r="4" spans="1:11" x14ac:dyDescent="0.25">
      <c r="A4">
        <v>3</v>
      </c>
      <c r="B4" t="s">
        <v>14</v>
      </c>
      <c r="C4" t="s">
        <v>20</v>
      </c>
      <c r="D4">
        <v>8</v>
      </c>
      <c r="E4" s="2">
        <v>760</v>
      </c>
      <c r="F4" s="2">
        <f t="shared" si="0"/>
        <v>380</v>
      </c>
      <c r="G4" s="2">
        <f t="shared" ref="G4" si="5">IF(D4&gt;=10,E1*0.2,0)</f>
        <v>0</v>
      </c>
      <c r="H4" s="2">
        <f t="shared" si="1"/>
        <v>1148</v>
      </c>
      <c r="I4" s="2">
        <f t="shared" si="2"/>
        <v>229.60000000000002</v>
      </c>
      <c r="J4" s="2">
        <f t="shared" si="3"/>
        <v>918.4</v>
      </c>
      <c r="K4">
        <f t="shared" si="4"/>
        <v>0.51781686964366258</v>
      </c>
    </row>
    <row r="5" spans="1:11" x14ac:dyDescent="0.25">
      <c r="A5">
        <v>4</v>
      </c>
      <c r="B5" t="s">
        <v>15</v>
      </c>
      <c r="C5" t="s">
        <v>21</v>
      </c>
      <c r="D5">
        <v>14</v>
      </c>
      <c r="E5" s="2">
        <v>200</v>
      </c>
      <c r="F5" s="2">
        <f t="shared" si="0"/>
        <v>100</v>
      </c>
      <c r="G5" s="2">
        <f>IF(D5&gt;=10,E2*0.2,0)</f>
        <v>24</v>
      </c>
      <c r="H5" s="2">
        <f t="shared" si="1"/>
        <v>338</v>
      </c>
      <c r="I5" s="2">
        <f t="shared" si="2"/>
        <v>67.600000000000009</v>
      </c>
      <c r="J5" s="2">
        <f t="shared" si="3"/>
        <v>270.39999999999998</v>
      </c>
      <c r="K5">
        <f t="shared" si="4"/>
        <v>0.15245827695083444</v>
      </c>
    </row>
    <row r="6" spans="1:11" x14ac:dyDescent="0.25">
      <c r="A6">
        <v>5</v>
      </c>
      <c r="B6" t="s">
        <v>16</v>
      </c>
      <c r="C6" t="s">
        <v>21</v>
      </c>
      <c r="D6">
        <v>4</v>
      </c>
      <c r="E6" s="2">
        <v>200</v>
      </c>
      <c r="F6" s="2">
        <f t="shared" si="0"/>
        <v>100</v>
      </c>
      <c r="G6" s="2">
        <f>IF(D6&gt;=10,E3*0.2,0)</f>
        <v>0</v>
      </c>
      <c r="H6" s="2">
        <f t="shared" si="1"/>
        <v>304</v>
      </c>
      <c r="I6" s="2">
        <f t="shared" si="2"/>
        <v>60.800000000000004</v>
      </c>
      <c r="J6" s="2">
        <f t="shared" si="3"/>
        <v>243.2</v>
      </c>
      <c r="K6">
        <f t="shared" si="4"/>
        <v>0.13712223725755524</v>
      </c>
    </row>
    <row r="7" spans="1:11" x14ac:dyDescent="0.25">
      <c r="A7" s="1" t="s">
        <v>11</v>
      </c>
      <c r="B7" s="1"/>
      <c r="C7" s="1"/>
      <c r="D7" s="1"/>
      <c r="E7" s="2">
        <f t="shared" ref="E7:H8" si="6">SUM(E2:E6)</f>
        <v>1440</v>
      </c>
      <c r="F7" s="2">
        <f t="shared" si="6"/>
        <v>720</v>
      </c>
      <c r="G7" s="2">
        <f t="shared" si="6"/>
        <v>24</v>
      </c>
      <c r="H7" s="2">
        <f t="shared" si="6"/>
        <v>2217</v>
      </c>
      <c r="I7" s="2">
        <f>SUM(I2:I6)</f>
        <v>443.40000000000003</v>
      </c>
      <c r="J7" s="2">
        <f>SUM(J2:J6)</f>
        <v>1773.6000000000001</v>
      </c>
      <c r="K7" s="2">
        <f>SUM(K2:K6)</f>
        <v>1</v>
      </c>
    </row>
    <row r="8" spans="1:11" x14ac:dyDescent="0.25">
      <c r="A8" s="1" t="s">
        <v>12</v>
      </c>
      <c r="B8" s="1"/>
      <c r="C8" s="1"/>
      <c r="D8" s="1"/>
      <c r="E8" s="2">
        <f>E7/$A$6</f>
        <v>288</v>
      </c>
      <c r="F8" s="2">
        <f t="shared" ref="F8:K8" si="7">F7/$A$6</f>
        <v>144</v>
      </c>
      <c r="G8" s="2">
        <f t="shared" si="7"/>
        <v>4.8</v>
      </c>
      <c r="H8" s="2">
        <f t="shared" si="7"/>
        <v>443.4</v>
      </c>
      <c r="I8" s="2">
        <f t="shared" si="7"/>
        <v>88.68</v>
      </c>
      <c r="J8" s="2">
        <f t="shared" si="7"/>
        <v>354.72</v>
      </c>
      <c r="K8" s="2">
        <f t="shared" si="7"/>
        <v>0.2</v>
      </c>
    </row>
  </sheetData>
  <mergeCells count="2">
    <mergeCell ref="A7:D7"/>
    <mergeCell ref="A8:D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8128-C0C0-44F1-B988-DCB464D07BD0}">
  <dimension ref="A1:K8"/>
  <sheetViews>
    <sheetView workbookViewId="0">
      <selection activeCell="F2" sqref="F2"/>
    </sheetView>
  </sheetViews>
  <sheetFormatPr defaultRowHeight="15" x14ac:dyDescent="0.25"/>
  <cols>
    <col min="1" max="1" width="4.140625" customWidth="1"/>
    <col min="3" max="3" width="13.42578125" customWidth="1"/>
    <col min="5" max="5" width="11" bestFit="1" customWidth="1"/>
    <col min="6" max="6" width="9.5703125" bestFit="1" customWidth="1"/>
    <col min="7" max="7" width="9.28515625" bestFit="1" customWidth="1"/>
    <col min="8" max="8" width="11" bestFit="1" customWidth="1"/>
    <col min="9" max="9" width="9.5703125" bestFit="1" customWidth="1"/>
    <col min="10" max="10" width="11" bestFit="1" customWidth="1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13</v>
      </c>
      <c r="C2" t="s">
        <v>18</v>
      </c>
      <c r="D2">
        <v>1</v>
      </c>
      <c r="E2" s="2">
        <f>Январь!E2+Январь!E2*10%</f>
        <v>132</v>
      </c>
      <c r="F2" s="2">
        <f>E2*50%</f>
        <v>66</v>
      </c>
      <c r="G2" s="2">
        <f>IF(D2&gt;=10,#REF!*0.2,0)</f>
        <v>0</v>
      </c>
      <c r="H2" s="2">
        <f>SUM(D2:G2)</f>
        <v>199</v>
      </c>
      <c r="I2" s="2">
        <f>H2*20%</f>
        <v>39.800000000000004</v>
      </c>
      <c r="J2" s="2">
        <f>H2-I2</f>
        <v>159.19999999999999</v>
      </c>
      <c r="K2">
        <f>J2/$J$7</f>
        <v>8.1711423174837802E-2</v>
      </c>
    </row>
    <row r="3" spans="1:11" x14ac:dyDescent="0.25">
      <c r="A3">
        <v>2</v>
      </c>
      <c r="B3" t="s">
        <v>17</v>
      </c>
      <c r="C3" t="s">
        <v>19</v>
      </c>
      <c r="D3">
        <v>6</v>
      </c>
      <c r="E3" s="2">
        <f>Январь!E3+Январь!E3*10%</f>
        <v>176</v>
      </c>
      <c r="F3" s="2">
        <f t="shared" ref="F3:F6" si="0">E3*50%</f>
        <v>88</v>
      </c>
      <c r="G3" s="2">
        <f>IF(D3&gt;=10,#REF!*0.2,0)</f>
        <v>0</v>
      </c>
      <c r="H3" s="2">
        <f t="shared" ref="H3:H6" si="1">SUM(D3:G3)</f>
        <v>270</v>
      </c>
      <c r="I3" s="2">
        <f t="shared" ref="I3:I6" si="2">H3*20%</f>
        <v>54</v>
      </c>
      <c r="J3" s="2">
        <f t="shared" ref="J3:J6" si="3">H3-I3</f>
        <v>216</v>
      </c>
      <c r="K3">
        <f t="shared" ref="K3:K6" si="4">J3/$J$7</f>
        <v>0.11086474501108648</v>
      </c>
    </row>
    <row r="4" spans="1:11" x14ac:dyDescent="0.25">
      <c r="A4">
        <v>3</v>
      </c>
      <c r="B4" t="s">
        <v>14</v>
      </c>
      <c r="C4" t="s">
        <v>20</v>
      </c>
      <c r="D4">
        <v>8</v>
      </c>
      <c r="E4" s="2">
        <f>Январь!E4+Январь!E4*10%</f>
        <v>836</v>
      </c>
      <c r="F4" s="2">
        <f t="shared" si="0"/>
        <v>418</v>
      </c>
      <c r="G4" s="2">
        <f t="shared" ref="G4" si="5">IF(D4&gt;=10,E1*0.2,0)</f>
        <v>0</v>
      </c>
      <c r="H4" s="2">
        <f t="shared" si="1"/>
        <v>1262</v>
      </c>
      <c r="I4" s="2">
        <f t="shared" si="2"/>
        <v>252.4</v>
      </c>
      <c r="J4" s="2">
        <f t="shared" si="3"/>
        <v>1009.6</v>
      </c>
      <c r="K4">
        <f t="shared" si="4"/>
        <v>0.51819003038515232</v>
      </c>
    </row>
    <row r="5" spans="1:11" x14ac:dyDescent="0.25">
      <c r="A5">
        <v>4</v>
      </c>
      <c r="B5" t="s">
        <v>15</v>
      </c>
      <c r="C5" t="s">
        <v>21</v>
      </c>
      <c r="D5">
        <v>14</v>
      </c>
      <c r="E5" s="2">
        <f>Январь!E5+Январь!E5*10%</f>
        <v>220</v>
      </c>
      <c r="F5" s="2">
        <f t="shared" si="0"/>
        <v>110</v>
      </c>
      <c r="G5" s="2">
        <f>IF(D5&gt;=10,E2*0.2,0)</f>
        <v>26.400000000000002</v>
      </c>
      <c r="H5" s="2">
        <f t="shared" si="1"/>
        <v>370.4</v>
      </c>
      <c r="I5" s="2">
        <f t="shared" si="2"/>
        <v>74.08</v>
      </c>
      <c r="J5" s="2">
        <f t="shared" si="3"/>
        <v>296.32</v>
      </c>
      <c r="K5">
        <f t="shared" si="4"/>
        <v>0.15209000574854234</v>
      </c>
    </row>
    <row r="6" spans="1:11" x14ac:dyDescent="0.25">
      <c r="A6">
        <v>5</v>
      </c>
      <c r="B6" t="s">
        <v>16</v>
      </c>
      <c r="C6" t="s">
        <v>21</v>
      </c>
      <c r="D6">
        <v>4</v>
      </c>
      <c r="E6" s="2">
        <f>Январь!E6+Январь!E6*10%</f>
        <v>220</v>
      </c>
      <c r="F6" s="2">
        <f t="shared" si="0"/>
        <v>110</v>
      </c>
      <c r="G6" s="2">
        <f>IF(D6&gt;=10,E3*0.2,0)</f>
        <v>0</v>
      </c>
      <c r="H6" s="2">
        <f t="shared" si="1"/>
        <v>334</v>
      </c>
      <c r="I6" s="2">
        <f t="shared" si="2"/>
        <v>66.8</v>
      </c>
      <c r="J6" s="2">
        <f t="shared" si="3"/>
        <v>267.2</v>
      </c>
      <c r="K6">
        <f t="shared" si="4"/>
        <v>0.13714379568038104</v>
      </c>
    </row>
    <row r="7" spans="1:11" x14ac:dyDescent="0.25">
      <c r="A7" s="1" t="s">
        <v>11</v>
      </c>
      <c r="B7" s="1"/>
      <c r="C7" s="1"/>
      <c r="D7" s="1"/>
      <c r="E7" s="2">
        <f t="shared" ref="E7:H7" si="6">SUM(E2:E6)</f>
        <v>1584</v>
      </c>
      <c r="F7" s="2">
        <f t="shared" si="6"/>
        <v>792</v>
      </c>
      <c r="G7" s="2">
        <f t="shared" si="6"/>
        <v>26.400000000000002</v>
      </c>
      <c r="H7" s="2">
        <f t="shared" si="6"/>
        <v>2435.4</v>
      </c>
      <c r="I7" s="2">
        <f>SUM(I2:I6)</f>
        <v>487.08000000000004</v>
      </c>
      <c r="J7" s="2">
        <f>SUM(J2:J6)</f>
        <v>1948.32</v>
      </c>
    </row>
    <row r="8" spans="1:11" x14ac:dyDescent="0.25">
      <c r="A8" s="1" t="s">
        <v>12</v>
      </c>
      <c r="B8" s="1"/>
      <c r="C8" s="1"/>
      <c r="D8" s="1"/>
      <c r="E8" s="2">
        <f>E7/$A$6</f>
        <v>316.8</v>
      </c>
      <c r="F8" s="2">
        <f t="shared" ref="F8:J8" si="7">F7/$A$6</f>
        <v>158.4</v>
      </c>
      <c r="G8" s="2">
        <f t="shared" si="7"/>
        <v>5.28</v>
      </c>
      <c r="H8" s="2">
        <f t="shared" si="7"/>
        <v>487.08000000000004</v>
      </c>
      <c r="I8" s="2">
        <f t="shared" si="7"/>
        <v>97.416000000000011</v>
      </c>
      <c r="J8" s="2">
        <f t="shared" si="7"/>
        <v>389.66399999999999</v>
      </c>
    </row>
  </sheetData>
  <mergeCells count="2">
    <mergeCell ref="A7:D7"/>
    <mergeCell ref="A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4831-31BB-40DF-A7A6-C5B3D63E5D3D}">
  <dimension ref="A1:K8"/>
  <sheetViews>
    <sheetView workbookViewId="0">
      <selection activeCell="E2" sqref="E2"/>
    </sheetView>
  </sheetViews>
  <sheetFormatPr defaultRowHeight="15" x14ac:dyDescent="0.25"/>
  <cols>
    <col min="1" max="1" width="5" customWidth="1"/>
    <col min="3" max="3" width="13.28515625" customWidth="1"/>
    <col min="5" max="5" width="11" bestFit="1" customWidth="1"/>
    <col min="6" max="6" width="9.5703125" bestFit="1" customWidth="1"/>
    <col min="7" max="7" width="9.28515625" bestFit="1" customWidth="1"/>
    <col min="8" max="8" width="11" bestFit="1" customWidth="1"/>
    <col min="9" max="9" width="9.5703125" bestFit="1" customWidth="1"/>
    <col min="10" max="10" width="11" bestFit="1" customWidth="1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13</v>
      </c>
      <c r="C2" t="s">
        <v>18</v>
      </c>
      <c r="D2">
        <v>1</v>
      </c>
      <c r="E2" s="2">
        <f>Февраль!E2+Февраль!E2*5%</f>
        <v>138.6</v>
      </c>
      <c r="F2" s="2">
        <f>E2*50%</f>
        <v>69.3</v>
      </c>
      <c r="G2" s="2">
        <f>IF(D2&gt;=10,#REF!*0.2,0)</f>
        <v>0</v>
      </c>
      <c r="H2" s="2">
        <f>SUM(D2:G2)</f>
        <v>208.89999999999998</v>
      </c>
      <c r="I2" s="2">
        <f>H2*20%</f>
        <v>41.78</v>
      </c>
      <c r="J2" s="2">
        <f>H2-I2</f>
        <v>167.11999999999998</v>
      </c>
      <c r="K2">
        <f>J2/$J$7</f>
        <v>8.1744615577260205E-2</v>
      </c>
    </row>
    <row r="3" spans="1:11" x14ac:dyDescent="0.25">
      <c r="A3">
        <v>2</v>
      </c>
      <c r="B3" t="s">
        <v>17</v>
      </c>
      <c r="C3" t="s">
        <v>19</v>
      </c>
      <c r="D3">
        <v>6</v>
      </c>
      <c r="E3" s="2">
        <f>Февраль!E3+Февраль!E3*5%</f>
        <v>184.8</v>
      </c>
      <c r="F3" s="2">
        <f t="shared" ref="F3:F6" si="0">E3*50%</f>
        <v>92.4</v>
      </c>
      <c r="G3" s="2">
        <f>IF(D3&gt;=10,#REF!*0.2,0)</f>
        <v>0</v>
      </c>
      <c r="H3" s="2">
        <f t="shared" ref="H3:H6" si="1">SUM(D3:G3)</f>
        <v>283.20000000000005</v>
      </c>
      <c r="I3" s="2">
        <f t="shared" ref="I3:I6" si="2">H3*20%</f>
        <v>56.640000000000015</v>
      </c>
      <c r="J3" s="2">
        <f t="shared" ref="J3:J6" si="3">H3-I3</f>
        <v>226.56000000000003</v>
      </c>
      <c r="K3">
        <f t="shared" ref="K3:K6" si="4">J3/$J$7</f>
        <v>0.11081893313298274</v>
      </c>
    </row>
    <row r="4" spans="1:11" x14ac:dyDescent="0.25">
      <c r="A4">
        <v>3</v>
      </c>
      <c r="B4" t="s">
        <v>14</v>
      </c>
      <c r="C4" t="s">
        <v>20</v>
      </c>
      <c r="D4">
        <v>8</v>
      </c>
      <c r="E4" s="2">
        <f>Февраль!E4+Февраль!E4*5%</f>
        <v>877.8</v>
      </c>
      <c r="F4" s="2">
        <f t="shared" si="0"/>
        <v>438.9</v>
      </c>
      <c r="G4" s="2">
        <f t="shared" ref="G4" si="5">IF(D4&gt;=10,E1*0.2,0)</f>
        <v>0</v>
      </c>
      <c r="H4" s="2">
        <f t="shared" si="1"/>
        <v>1324.6999999999998</v>
      </c>
      <c r="I4" s="2">
        <f t="shared" si="2"/>
        <v>264.94</v>
      </c>
      <c r="J4" s="2">
        <f t="shared" si="3"/>
        <v>1059.7599999999998</v>
      </c>
      <c r="K4">
        <f t="shared" si="4"/>
        <v>0.51836808164287496</v>
      </c>
    </row>
    <row r="5" spans="1:11" x14ac:dyDescent="0.25">
      <c r="A5">
        <v>4</v>
      </c>
      <c r="B5" t="s">
        <v>15</v>
      </c>
      <c r="C5" t="s">
        <v>21</v>
      </c>
      <c r="D5">
        <v>14</v>
      </c>
      <c r="E5" s="2">
        <f>Февраль!E5+Февраль!E5*5%</f>
        <v>231</v>
      </c>
      <c r="F5" s="2">
        <f t="shared" si="0"/>
        <v>115.5</v>
      </c>
      <c r="G5" s="2">
        <f>IF(D5&gt;=10,E2*0.2,0)</f>
        <v>27.72</v>
      </c>
      <c r="H5" s="2">
        <f t="shared" si="1"/>
        <v>388.22</v>
      </c>
      <c r="I5" s="2">
        <f t="shared" si="2"/>
        <v>77.644000000000005</v>
      </c>
      <c r="J5" s="2">
        <f t="shared" si="3"/>
        <v>310.57600000000002</v>
      </c>
      <c r="K5">
        <f t="shared" si="4"/>
        <v>0.15191428750313052</v>
      </c>
    </row>
    <row r="6" spans="1:11" x14ac:dyDescent="0.25">
      <c r="A6">
        <v>5</v>
      </c>
      <c r="B6" t="s">
        <v>16</v>
      </c>
      <c r="C6" t="s">
        <v>21</v>
      </c>
      <c r="D6">
        <v>4</v>
      </c>
      <c r="E6" s="2">
        <f>Февраль!E6+Февраль!E6*5%</f>
        <v>231</v>
      </c>
      <c r="F6" s="2">
        <f t="shared" si="0"/>
        <v>115.5</v>
      </c>
      <c r="G6" s="2">
        <f>IF(D6&gt;=10,E3*0.2,0)</f>
        <v>0</v>
      </c>
      <c r="H6" s="2">
        <f t="shared" si="1"/>
        <v>350.5</v>
      </c>
      <c r="I6" s="2">
        <f t="shared" si="2"/>
        <v>70.100000000000009</v>
      </c>
      <c r="J6" s="2">
        <f t="shared" si="3"/>
        <v>280.39999999999998</v>
      </c>
      <c r="K6">
        <f t="shared" si="4"/>
        <v>0.13715408214375158</v>
      </c>
    </row>
    <row r="7" spans="1:11" x14ac:dyDescent="0.25">
      <c r="A7" s="1" t="s">
        <v>11</v>
      </c>
      <c r="B7" s="1"/>
      <c r="C7" s="1"/>
      <c r="D7" s="1"/>
      <c r="E7" s="2">
        <f t="shared" ref="E7:H7" si="6">SUM(E2:E6)</f>
        <v>1663.1999999999998</v>
      </c>
      <c r="F7" s="2">
        <f t="shared" si="6"/>
        <v>831.59999999999991</v>
      </c>
      <c r="G7" s="2">
        <f t="shared" si="6"/>
        <v>27.72</v>
      </c>
      <c r="H7" s="2">
        <f t="shared" si="6"/>
        <v>2555.5199999999995</v>
      </c>
      <c r="I7" s="2">
        <f>SUM(I2:I6)</f>
        <v>511.10400000000004</v>
      </c>
      <c r="J7" s="2">
        <f>SUM(J2:J6)</f>
        <v>2044.4159999999997</v>
      </c>
    </row>
    <row r="8" spans="1:11" x14ac:dyDescent="0.25">
      <c r="A8" s="1" t="s">
        <v>12</v>
      </c>
      <c r="B8" s="1"/>
      <c r="C8" s="1"/>
      <c r="D8" s="1"/>
      <c r="E8" s="2">
        <f t="shared" ref="E8:J8" si="7">E7/$A$6</f>
        <v>332.64</v>
      </c>
      <c r="F8" s="2">
        <f t="shared" si="7"/>
        <v>166.32</v>
      </c>
      <c r="G8" s="2">
        <f t="shared" si="7"/>
        <v>5.5439999999999996</v>
      </c>
      <c r="H8" s="2">
        <f t="shared" si="7"/>
        <v>511.10399999999993</v>
      </c>
      <c r="I8" s="2">
        <f t="shared" si="7"/>
        <v>102.22080000000001</v>
      </c>
      <c r="J8" s="2">
        <f t="shared" si="7"/>
        <v>408.88319999999993</v>
      </c>
    </row>
  </sheetData>
  <mergeCells count="2">
    <mergeCell ref="A7:D7"/>
    <mergeCell ref="A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C69-0F01-437A-A716-AF9979EFF8CB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9.85546875" customWidth="1"/>
    <col min="2" max="2" width="11" bestFit="1" customWidth="1"/>
  </cols>
  <sheetData>
    <row r="1" spans="1:2" x14ac:dyDescent="0.25">
      <c r="A1" s="3" t="s">
        <v>22</v>
      </c>
      <c r="B1" t="s">
        <v>9</v>
      </c>
    </row>
    <row r="2" spans="1:2" x14ac:dyDescent="0.25">
      <c r="A2" s="3" t="s">
        <v>23</v>
      </c>
      <c r="B2" s="2">
        <f>Январь!$J$4</f>
        <v>918.4</v>
      </c>
    </row>
    <row r="3" spans="1:2" x14ac:dyDescent="0.25">
      <c r="A3" s="3" t="s">
        <v>24</v>
      </c>
      <c r="B3" s="2">
        <f>Февраль!J4</f>
        <v>1009.6</v>
      </c>
    </row>
    <row r="4" spans="1:2" x14ac:dyDescent="0.25">
      <c r="A4" s="3" t="s">
        <v>25</v>
      </c>
      <c r="B4" s="2">
        <f>Март!J4</f>
        <v>1059.7599999999998</v>
      </c>
    </row>
    <row r="5" spans="1:2" ht="38.25" customHeight="1" x14ac:dyDescent="0.25">
      <c r="A5" s="3" t="s">
        <v>26</v>
      </c>
      <c r="B5" s="2">
        <f>SUM(B2:B4)</f>
        <v>2987.7599999999998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Январь</vt:lpstr>
      <vt:lpstr>Февраль</vt:lpstr>
      <vt:lpstr>Март</vt:lpstr>
      <vt:lpstr>Программист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BelSTU</dc:creator>
  <cp:lastModifiedBy>User</cp:lastModifiedBy>
  <dcterms:created xsi:type="dcterms:W3CDTF">2015-06-05T18:19:34Z</dcterms:created>
  <dcterms:modified xsi:type="dcterms:W3CDTF">2020-09-16T09:44:50Z</dcterms:modified>
</cp:coreProperties>
</file>