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3CE061D3-9ADC-4A99-B03A-0BF37168121F}" xr6:coauthVersionLast="45" xr6:coauthVersionMax="45" xr10:uidLastSave="{00000000-0000-0000-0000-000000000000}"/>
  <bookViews>
    <workbookView xWindow="-120" yWindow="-120" windowWidth="21840" windowHeight="13140" firstSheet="21" activeTab="23" xr2:uid="{00000000-000D-0000-FFFF-FFFF00000000}"/>
  </bookViews>
  <sheets>
    <sheet name=" July-Aug 2018  (2)" sheetId="40" r:id="rId1"/>
    <sheet name="Sheet2" sheetId="41" r:id="rId2"/>
    <sheet name="14 April- 14 May )" sheetId="24" r:id="rId3"/>
    <sheet name="14 May - 14 June" sheetId="25" r:id="rId4"/>
    <sheet name=" June - July-2017" sheetId="26" r:id="rId5"/>
    <sheet name=" July- Aug-2017" sheetId="27" r:id="rId6"/>
    <sheet name=" Aug-sept-2017 " sheetId="28" r:id="rId7"/>
    <sheet name=" sept-oct 2017 " sheetId="29" r:id="rId8"/>
    <sheet name=" oct -Nov 2017 )" sheetId="30" r:id="rId9"/>
    <sheet name=" Nov -Dec 2017 " sheetId="31" r:id="rId10"/>
    <sheet name=" Dec -Jan 2018" sheetId="32" r:id="rId11"/>
    <sheet name=" Jan -Feb 2018 " sheetId="33" r:id="rId12"/>
    <sheet name=" Feb -March 2018 " sheetId="34" r:id="rId13"/>
    <sheet name=" March-April 2018  )" sheetId="35" r:id="rId14"/>
    <sheet name=" April-May 2018  )" sheetId="36" r:id="rId15"/>
    <sheet name=" May-June 2018 " sheetId="37" r:id="rId16"/>
    <sheet name=" June-July 2018 " sheetId="38" r:id="rId17"/>
    <sheet name=" July-Aug 2018 " sheetId="39" r:id="rId18"/>
    <sheet name=" Aug-Sept 2018" sheetId="42" r:id="rId19"/>
    <sheet name=" Sept-Octt 2018)" sheetId="43" r:id="rId20"/>
    <sheet name="Nov to March" sheetId="46" r:id="rId21"/>
    <sheet name="Jan 2020" sheetId="54" r:id="rId22"/>
    <sheet name="Feb 2020" sheetId="55" r:id="rId23"/>
    <sheet name="Mar 2020" sheetId="56" r:id="rId2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56" l="1"/>
  <c r="C11" i="56"/>
  <c r="J5" i="56"/>
  <c r="J18" i="56" s="1"/>
  <c r="J14" i="54" l="1"/>
  <c r="J16" i="55"/>
  <c r="J14" i="55"/>
  <c r="J11" i="55"/>
  <c r="C11" i="55"/>
  <c r="J5" i="55"/>
  <c r="J19" i="55" l="1"/>
  <c r="C11" i="54"/>
  <c r="J11" i="54"/>
  <c r="J5" i="54"/>
  <c r="J22" i="54" l="1"/>
  <c r="J6" i="46"/>
  <c r="J5" i="46"/>
  <c r="J16" i="46"/>
  <c r="J13" i="46"/>
  <c r="J8" i="46"/>
  <c r="J7" i="46"/>
  <c r="J18" i="46" l="1"/>
  <c r="N22" i="43" l="1"/>
  <c r="Q21" i="43"/>
  <c r="H21" i="43"/>
  <c r="Q20" i="43"/>
  <c r="V19" i="43"/>
  <c r="Q19" i="43"/>
  <c r="Q18" i="43"/>
  <c r="Q17" i="43"/>
  <c r="Q16" i="43"/>
  <c r="I13" i="43"/>
  <c r="P23" i="43" s="1"/>
  <c r="N10" i="43"/>
  <c r="L10" i="43"/>
  <c r="Q8" i="43"/>
  <c r="Q7" i="43"/>
  <c r="V6" i="43"/>
  <c r="V7" i="43" s="1"/>
  <c r="Q6" i="43"/>
  <c r="Q5" i="43"/>
  <c r="Q4" i="43"/>
  <c r="Q3" i="43"/>
  <c r="Q9" i="43" l="1"/>
  <c r="P22" i="43"/>
  <c r="Q22" i="43" s="1"/>
  <c r="P10" i="43"/>
  <c r="Q10" i="43" s="1"/>
  <c r="N22" i="42"/>
  <c r="Q21" i="42"/>
  <c r="H21" i="42"/>
  <c r="Q20" i="42"/>
  <c r="V19" i="42"/>
  <c r="Q19" i="42"/>
  <c r="Q18" i="42"/>
  <c r="Q17" i="42"/>
  <c r="Q16" i="42"/>
  <c r="I13" i="42"/>
  <c r="P23" i="42" s="1"/>
  <c r="N10" i="42"/>
  <c r="L10" i="42"/>
  <c r="Q8" i="42"/>
  <c r="Q7" i="42"/>
  <c r="V6" i="42"/>
  <c r="V7" i="42" s="1"/>
  <c r="Q6" i="42"/>
  <c r="Q5" i="42"/>
  <c r="Q4" i="42"/>
  <c r="Q3" i="42"/>
  <c r="Q9" i="42" s="1"/>
  <c r="N22" i="40"/>
  <c r="Q21" i="40"/>
  <c r="H21" i="40"/>
  <c r="Q20" i="40"/>
  <c r="V19" i="40"/>
  <c r="Q19" i="40"/>
  <c r="Q18" i="40"/>
  <c r="Q17" i="40"/>
  <c r="Q16" i="40"/>
  <c r="I13" i="40"/>
  <c r="P23" i="40" s="1"/>
  <c r="N10" i="40"/>
  <c r="L10" i="40"/>
  <c r="Q8" i="40"/>
  <c r="Q7" i="40"/>
  <c r="V6" i="40"/>
  <c r="V7" i="40" s="1"/>
  <c r="Q6" i="40"/>
  <c r="Q5" i="40"/>
  <c r="Q4" i="40"/>
  <c r="Q3" i="40"/>
  <c r="Q9" i="40" l="1"/>
  <c r="N23" i="43"/>
  <c r="Q23" i="43" s="1"/>
  <c r="K20" i="43" s="1"/>
  <c r="S18" i="43"/>
  <c r="T18" i="43" s="1"/>
  <c r="S16" i="43"/>
  <c r="T16" i="43" s="1"/>
  <c r="S21" i="43"/>
  <c r="T21" i="43" s="1"/>
  <c r="S20" i="43"/>
  <c r="T20" i="43" s="1"/>
  <c r="S19" i="43"/>
  <c r="T19" i="43" s="1"/>
  <c r="H20" i="43" s="1"/>
  <c r="S17" i="43"/>
  <c r="T17" i="43" s="1"/>
  <c r="J13" i="43"/>
  <c r="K13" i="43" s="1"/>
  <c r="K15" i="43" s="1"/>
  <c r="S8" i="43"/>
  <c r="T8" i="43" s="1"/>
  <c r="S7" i="43"/>
  <c r="T7" i="43" s="1"/>
  <c r="S6" i="43"/>
  <c r="T6" i="43" s="1"/>
  <c r="S4" i="43"/>
  <c r="T4" i="43" s="1"/>
  <c r="N11" i="43"/>
  <c r="Q11" i="43" s="1"/>
  <c r="S5" i="43"/>
  <c r="T5" i="43" s="1"/>
  <c r="S3" i="43"/>
  <c r="T3" i="43" s="1"/>
  <c r="P22" i="42"/>
  <c r="Q22" i="42" s="1"/>
  <c r="P10" i="42"/>
  <c r="Q10" i="42" s="1"/>
  <c r="P22" i="40"/>
  <c r="Q22" i="40" s="1"/>
  <c r="P10" i="40"/>
  <c r="Q10" i="40"/>
  <c r="N22" i="39"/>
  <c r="Q21" i="39"/>
  <c r="H21" i="39"/>
  <c r="Q20" i="39"/>
  <c r="V19" i="39"/>
  <c r="Q19" i="39"/>
  <c r="Q18" i="39"/>
  <c r="Q17" i="39"/>
  <c r="Q16" i="39"/>
  <c r="I13" i="39"/>
  <c r="P23" i="39" s="1"/>
  <c r="N10" i="39"/>
  <c r="L10" i="39"/>
  <c r="Q8" i="39"/>
  <c r="Q7" i="39"/>
  <c r="V6" i="39"/>
  <c r="V7" i="39" s="1"/>
  <c r="Q6" i="39"/>
  <c r="Q5" i="39"/>
  <c r="Q4" i="39"/>
  <c r="Q3" i="39"/>
  <c r="G10" i="43" l="1"/>
  <c r="K22" i="43"/>
  <c r="T9" i="43"/>
  <c r="T22" i="43"/>
  <c r="N23" i="42"/>
  <c r="Q23" i="42" s="1"/>
  <c r="K20" i="42" s="1"/>
  <c r="S18" i="42"/>
  <c r="T18" i="42" s="1"/>
  <c r="S16" i="42"/>
  <c r="T16" i="42" s="1"/>
  <c r="S21" i="42"/>
  <c r="T21" i="42" s="1"/>
  <c r="S20" i="42"/>
  <c r="T20" i="42" s="1"/>
  <c r="S19" i="42"/>
  <c r="T19" i="42" s="1"/>
  <c r="H20" i="42" s="1"/>
  <c r="S17" i="42"/>
  <c r="T17" i="42" s="1"/>
  <c r="J13" i="42"/>
  <c r="K13" i="42" s="1"/>
  <c r="K15" i="42" s="1"/>
  <c r="S8" i="42"/>
  <c r="T8" i="42" s="1"/>
  <c r="S7" i="42"/>
  <c r="T7" i="42" s="1"/>
  <c r="S6" i="42"/>
  <c r="T6" i="42" s="1"/>
  <c r="S4" i="42"/>
  <c r="T4" i="42" s="1"/>
  <c r="N11" i="42"/>
  <c r="Q11" i="42" s="1"/>
  <c r="S5" i="42"/>
  <c r="T5" i="42" s="1"/>
  <c r="S3" i="42"/>
  <c r="T3" i="42" s="1"/>
  <c r="N23" i="40"/>
  <c r="Q23" i="40" s="1"/>
  <c r="K20" i="40" s="1"/>
  <c r="S18" i="40"/>
  <c r="T18" i="40" s="1"/>
  <c r="S16" i="40"/>
  <c r="T16" i="40" s="1"/>
  <c r="S21" i="40"/>
  <c r="T21" i="40" s="1"/>
  <c r="S20" i="40"/>
  <c r="T20" i="40" s="1"/>
  <c r="S19" i="40"/>
  <c r="T19" i="40" s="1"/>
  <c r="H20" i="40" s="1"/>
  <c r="S17" i="40"/>
  <c r="T17" i="40" s="1"/>
  <c r="J13" i="40"/>
  <c r="K13" i="40" s="1"/>
  <c r="K15" i="40" s="1"/>
  <c r="S8" i="40"/>
  <c r="T8" i="40" s="1"/>
  <c r="S7" i="40"/>
  <c r="T7" i="40" s="1"/>
  <c r="S6" i="40"/>
  <c r="T6" i="40" s="1"/>
  <c r="S4" i="40"/>
  <c r="T4" i="40" s="1"/>
  <c r="S3" i="40"/>
  <c r="T3" i="40" s="1"/>
  <c r="N11" i="40"/>
  <c r="Q11" i="40" s="1"/>
  <c r="S5" i="40"/>
  <c r="T5" i="40" s="1"/>
  <c r="Q9" i="39"/>
  <c r="P22" i="39" s="1"/>
  <c r="Q22" i="39" s="1"/>
  <c r="N22" i="38"/>
  <c r="Q21" i="38"/>
  <c r="H21" i="38"/>
  <c r="Q20" i="38"/>
  <c r="V19" i="38"/>
  <c r="Q19" i="38"/>
  <c r="Q18" i="38"/>
  <c r="Q17" i="38"/>
  <c r="Q16" i="38"/>
  <c r="I13" i="38"/>
  <c r="P23" i="38" s="1"/>
  <c r="N10" i="38"/>
  <c r="L10" i="38"/>
  <c r="Q8" i="38"/>
  <c r="Q7" i="38"/>
  <c r="V6" i="38"/>
  <c r="V7" i="38" s="1"/>
  <c r="Q6" i="38"/>
  <c r="Q5" i="38"/>
  <c r="Q4" i="38"/>
  <c r="Q3" i="38"/>
  <c r="P10" i="39" l="1"/>
  <c r="Q10" i="39" s="1"/>
  <c r="G10" i="42"/>
  <c r="K22" i="42"/>
  <c r="T9" i="42"/>
  <c r="T22" i="42"/>
  <c r="G10" i="40"/>
  <c r="K22" i="40"/>
  <c r="T9" i="40"/>
  <c r="T22" i="40"/>
  <c r="N23" i="39"/>
  <c r="Q23" i="39" s="1"/>
  <c r="K20" i="39" s="1"/>
  <c r="S18" i="39"/>
  <c r="T18" i="39" s="1"/>
  <c r="S16" i="39"/>
  <c r="T16" i="39" s="1"/>
  <c r="S21" i="39"/>
  <c r="T21" i="39" s="1"/>
  <c r="S20" i="39"/>
  <c r="T20" i="39" s="1"/>
  <c r="S19" i="39"/>
  <c r="T19" i="39" s="1"/>
  <c r="H20" i="39" s="1"/>
  <c r="S17" i="39"/>
  <c r="T17" i="39" s="1"/>
  <c r="J13" i="39"/>
  <c r="K13" i="39" s="1"/>
  <c r="K15" i="39" s="1"/>
  <c r="S8" i="39"/>
  <c r="T8" i="39" s="1"/>
  <c r="S7" i="39"/>
  <c r="T7" i="39" s="1"/>
  <c r="S6" i="39"/>
  <c r="T6" i="39" s="1"/>
  <c r="S4" i="39"/>
  <c r="T4" i="39" s="1"/>
  <c r="N11" i="39"/>
  <c r="Q11" i="39" s="1"/>
  <c r="S5" i="39"/>
  <c r="T5" i="39" s="1"/>
  <c r="S3" i="39"/>
  <c r="T3" i="39" s="1"/>
  <c r="Q9" i="38"/>
  <c r="P22" i="38" s="1"/>
  <c r="Q22" i="38" s="1"/>
  <c r="N22" i="37"/>
  <c r="Q21" i="37"/>
  <c r="H21" i="37"/>
  <c r="Q20" i="37"/>
  <c r="V19" i="37"/>
  <c r="Q19" i="37"/>
  <c r="Q18" i="37"/>
  <c r="Q17" i="37"/>
  <c r="Q16" i="37"/>
  <c r="I13" i="37"/>
  <c r="P23" i="37" s="1"/>
  <c r="N10" i="37"/>
  <c r="L10" i="37"/>
  <c r="Q8" i="37"/>
  <c r="Q7" i="37"/>
  <c r="V6" i="37"/>
  <c r="V7" i="37" s="1"/>
  <c r="Q6" i="37"/>
  <c r="Q5" i="37"/>
  <c r="Q4" i="37"/>
  <c r="Q3" i="37"/>
  <c r="Q9" i="37" s="1"/>
  <c r="P10" i="38" l="1"/>
  <c r="Q10" i="38" s="1"/>
  <c r="G10" i="39"/>
  <c r="K22" i="39"/>
  <c r="T9" i="39"/>
  <c r="T22" i="39"/>
  <c r="N23" i="38"/>
  <c r="Q23" i="38" s="1"/>
  <c r="K20" i="38" s="1"/>
  <c r="S18" i="38"/>
  <c r="T18" i="38" s="1"/>
  <c r="S16" i="38"/>
  <c r="T16" i="38" s="1"/>
  <c r="S21" i="38"/>
  <c r="T21" i="38" s="1"/>
  <c r="S20" i="38"/>
  <c r="T20" i="38" s="1"/>
  <c r="S19" i="38"/>
  <c r="T19" i="38" s="1"/>
  <c r="H20" i="38" s="1"/>
  <c r="S17" i="38"/>
  <c r="T17" i="38" s="1"/>
  <c r="J13" i="38"/>
  <c r="K13" i="38" s="1"/>
  <c r="K15" i="38" s="1"/>
  <c r="S8" i="38"/>
  <c r="T8" i="38" s="1"/>
  <c r="S7" i="38"/>
  <c r="T7" i="38" s="1"/>
  <c r="S6" i="38"/>
  <c r="T6" i="38" s="1"/>
  <c r="S4" i="38"/>
  <c r="T4" i="38" s="1"/>
  <c r="N11" i="38"/>
  <c r="Q11" i="38" s="1"/>
  <c r="S5" i="38"/>
  <c r="T5" i="38" s="1"/>
  <c r="S3" i="38"/>
  <c r="T3" i="38" s="1"/>
  <c r="P22" i="37"/>
  <c r="Q22" i="37" s="1"/>
  <c r="P10" i="37"/>
  <c r="Q10" i="37" s="1"/>
  <c r="T9" i="38" l="1"/>
  <c r="G10" i="38"/>
  <c r="K22" i="38"/>
  <c r="T22" i="38"/>
  <c r="N23" i="37"/>
  <c r="Q23" i="37" s="1"/>
  <c r="K20" i="37" s="1"/>
  <c r="S18" i="37"/>
  <c r="T18" i="37" s="1"/>
  <c r="S16" i="37"/>
  <c r="T16" i="37" s="1"/>
  <c r="S21" i="37"/>
  <c r="T21" i="37" s="1"/>
  <c r="S20" i="37"/>
  <c r="T20" i="37" s="1"/>
  <c r="S19" i="37"/>
  <c r="T19" i="37" s="1"/>
  <c r="H20" i="37" s="1"/>
  <c r="S17" i="37"/>
  <c r="T17" i="37" s="1"/>
  <c r="J13" i="37"/>
  <c r="K13" i="37" s="1"/>
  <c r="K15" i="37" s="1"/>
  <c r="S8" i="37"/>
  <c r="T8" i="37" s="1"/>
  <c r="S7" i="37"/>
  <c r="T7" i="37" s="1"/>
  <c r="S6" i="37"/>
  <c r="T6" i="37" s="1"/>
  <c r="S4" i="37"/>
  <c r="T4" i="37" s="1"/>
  <c r="N11" i="37"/>
  <c r="Q11" i="37" s="1"/>
  <c r="S5" i="37"/>
  <c r="T5" i="37" s="1"/>
  <c r="S3" i="37"/>
  <c r="T3" i="37" s="1"/>
  <c r="G10" i="37" l="1"/>
  <c r="K22" i="37"/>
  <c r="T9" i="37"/>
  <c r="T22" i="37"/>
  <c r="N22" i="36" l="1"/>
  <c r="Q21" i="36"/>
  <c r="H21" i="36"/>
  <c r="Q20" i="36"/>
  <c r="V19" i="36"/>
  <c r="Q19" i="36"/>
  <c r="Q18" i="36"/>
  <c r="Q17" i="36"/>
  <c r="Q16" i="36"/>
  <c r="I13" i="36"/>
  <c r="N10" i="36"/>
  <c r="L10" i="36"/>
  <c r="Q8" i="36"/>
  <c r="Q7" i="36"/>
  <c r="V6" i="36"/>
  <c r="V7" i="36" s="1"/>
  <c r="Q6" i="36"/>
  <c r="Q5" i="36"/>
  <c r="Q4" i="36"/>
  <c r="Q3" i="36"/>
  <c r="Q9" i="36" l="1"/>
  <c r="P10" i="36" s="1"/>
  <c r="P22" i="36"/>
  <c r="Q10" i="36"/>
  <c r="Q22" i="36"/>
  <c r="Q20" i="32"/>
  <c r="Q7" i="32"/>
  <c r="S21" i="36" l="1"/>
  <c r="T21" i="36" s="1"/>
  <c r="K20" i="36" s="1"/>
  <c r="S20" i="36"/>
  <c r="T20" i="36" s="1"/>
  <c r="S19" i="36"/>
  <c r="T19" i="36" s="1"/>
  <c r="H20" i="36" s="1"/>
  <c r="S17" i="36"/>
  <c r="T17" i="36" s="1"/>
  <c r="N23" i="36"/>
  <c r="Q23" i="36" s="1"/>
  <c r="S18" i="36"/>
  <c r="T18" i="36" s="1"/>
  <c r="S16" i="36"/>
  <c r="T16" i="36" s="1"/>
  <c r="N11" i="36"/>
  <c r="Q11" i="36" s="1"/>
  <c r="S5" i="36"/>
  <c r="T5" i="36" s="1"/>
  <c r="S3" i="36"/>
  <c r="T3" i="36" s="1"/>
  <c r="J13" i="36"/>
  <c r="K13" i="36" s="1"/>
  <c r="K15" i="36" s="1"/>
  <c r="S8" i="36"/>
  <c r="T8" i="36" s="1"/>
  <c r="S7" i="36"/>
  <c r="T7" i="36" s="1"/>
  <c r="S6" i="36"/>
  <c r="T6" i="36" s="1"/>
  <c r="S4" i="36"/>
  <c r="T4" i="36" s="1"/>
  <c r="N22" i="35"/>
  <c r="Q21" i="35"/>
  <c r="H21" i="35"/>
  <c r="Q20" i="35"/>
  <c r="V19" i="35"/>
  <c r="Q19" i="35"/>
  <c r="Q18" i="35"/>
  <c r="Q17" i="35"/>
  <c r="Q16" i="35"/>
  <c r="P22" i="35" s="1"/>
  <c r="I13" i="35"/>
  <c r="N10" i="35"/>
  <c r="L10" i="35"/>
  <c r="Q8" i="35"/>
  <c r="Q7" i="35"/>
  <c r="V6" i="35"/>
  <c r="V7" i="35" s="1"/>
  <c r="Q6" i="35"/>
  <c r="Q5" i="35"/>
  <c r="Q4" i="35"/>
  <c r="Q3" i="35"/>
  <c r="Q9" i="35" s="1"/>
  <c r="P10" i="35" s="1"/>
  <c r="N22" i="34"/>
  <c r="Q21" i="34"/>
  <c r="H21" i="34"/>
  <c r="Q20" i="34"/>
  <c r="V19" i="34"/>
  <c r="Q19" i="34"/>
  <c r="Q18" i="34"/>
  <c r="Q17" i="34"/>
  <c r="Q16" i="34"/>
  <c r="I13" i="34"/>
  <c r="N10" i="34"/>
  <c r="L10" i="34"/>
  <c r="Q8" i="34"/>
  <c r="Q7" i="34"/>
  <c r="V6" i="34"/>
  <c r="V7" i="34" s="1"/>
  <c r="Q6" i="34"/>
  <c r="Q5" i="34"/>
  <c r="Q4" i="34"/>
  <c r="Q3" i="34"/>
  <c r="N22" i="33"/>
  <c r="Q21" i="33"/>
  <c r="H21" i="33"/>
  <c r="Q20" i="33"/>
  <c r="V19" i="33"/>
  <c r="Q19" i="33"/>
  <c r="Q18" i="33"/>
  <c r="Q17" i="33"/>
  <c r="Q16" i="33"/>
  <c r="P22" i="33" s="1"/>
  <c r="I13" i="33"/>
  <c r="N10" i="33"/>
  <c r="L10" i="33"/>
  <c r="Q8" i="33"/>
  <c r="Q7" i="33"/>
  <c r="V6" i="33"/>
  <c r="V7" i="33" s="1"/>
  <c r="Q6" i="33"/>
  <c r="Q5" i="33"/>
  <c r="Q4" i="33"/>
  <c r="Q3" i="33"/>
  <c r="Q9" i="33" s="1"/>
  <c r="P10" i="33" s="1"/>
  <c r="N22" i="32"/>
  <c r="Q21" i="32"/>
  <c r="H21" i="32"/>
  <c r="V19" i="32"/>
  <c r="Q19" i="32"/>
  <c r="Q18" i="32"/>
  <c r="Q17" i="32"/>
  <c r="Q16" i="32"/>
  <c r="I13" i="32"/>
  <c r="N10" i="32"/>
  <c r="L10" i="32"/>
  <c r="Q8" i="32"/>
  <c r="V6" i="32"/>
  <c r="V7" i="32" s="1"/>
  <c r="Q6" i="32"/>
  <c r="Q5" i="32"/>
  <c r="Q4" i="32"/>
  <c r="Q3" i="32"/>
  <c r="N22" i="31"/>
  <c r="Q21" i="31"/>
  <c r="H21" i="31"/>
  <c r="Q20" i="31"/>
  <c r="V19" i="31"/>
  <c r="Q19" i="31"/>
  <c r="Q18" i="31"/>
  <c r="Q17" i="31"/>
  <c r="Q16" i="31"/>
  <c r="I13" i="31"/>
  <c r="N10" i="31"/>
  <c r="L10" i="31"/>
  <c r="P22" i="31" s="1"/>
  <c r="Q8" i="31"/>
  <c r="Q7" i="31"/>
  <c r="T7" i="31" s="1"/>
  <c r="V6" i="31"/>
  <c r="V7" i="31" s="1"/>
  <c r="Q6" i="31"/>
  <c r="Q5" i="31"/>
  <c r="Q4" i="31"/>
  <c r="Q3" i="31"/>
  <c r="Q9" i="32" l="1"/>
  <c r="Q9" i="34"/>
  <c r="P10" i="34" s="1"/>
  <c r="Q10" i="34" s="1"/>
  <c r="P22" i="34"/>
  <c r="Q9" i="31"/>
  <c r="P22" i="32"/>
  <c r="P10" i="32"/>
  <c r="T9" i="36"/>
  <c r="K22" i="36"/>
  <c r="G10" i="36"/>
  <c r="T22" i="36"/>
  <c r="Q10" i="35"/>
  <c r="Q22" i="35"/>
  <c r="Q22" i="34"/>
  <c r="Q10" i="33"/>
  <c r="Q22" i="33"/>
  <c r="Q22" i="32"/>
  <c r="Q10" i="32"/>
  <c r="Q22" i="31"/>
  <c r="P10" i="31"/>
  <c r="Q10" i="31" s="1"/>
  <c r="S21" i="35" l="1"/>
  <c r="T21" i="35" s="1"/>
  <c r="K20" i="35" s="1"/>
  <c r="S20" i="35"/>
  <c r="T20" i="35" s="1"/>
  <c r="S19" i="35"/>
  <c r="T19" i="35" s="1"/>
  <c r="H20" i="35" s="1"/>
  <c r="S17" i="35"/>
  <c r="T17" i="35" s="1"/>
  <c r="N23" i="35"/>
  <c r="Q23" i="35" s="1"/>
  <c r="S18" i="35"/>
  <c r="T18" i="35" s="1"/>
  <c r="S16" i="35"/>
  <c r="T16" i="35" s="1"/>
  <c r="N11" i="35"/>
  <c r="Q11" i="35" s="1"/>
  <c r="S5" i="35"/>
  <c r="T5" i="35" s="1"/>
  <c r="S3" i="35"/>
  <c r="T3" i="35" s="1"/>
  <c r="J13" i="35"/>
  <c r="K13" i="35" s="1"/>
  <c r="K15" i="35" s="1"/>
  <c r="S8" i="35"/>
  <c r="T8" i="35" s="1"/>
  <c r="S7" i="35"/>
  <c r="T7" i="35" s="1"/>
  <c r="S6" i="35"/>
  <c r="T6" i="35" s="1"/>
  <c r="S4" i="35"/>
  <c r="T4" i="35" s="1"/>
  <c r="S21" i="34"/>
  <c r="T21" i="34" s="1"/>
  <c r="S20" i="34"/>
  <c r="T20" i="34" s="1"/>
  <c r="S19" i="34"/>
  <c r="T19" i="34" s="1"/>
  <c r="H20" i="34" s="1"/>
  <c r="S17" i="34"/>
  <c r="T17" i="34" s="1"/>
  <c r="N23" i="34"/>
  <c r="Q23" i="34" s="1"/>
  <c r="K20" i="34" s="1"/>
  <c r="S18" i="34"/>
  <c r="T18" i="34" s="1"/>
  <c r="S16" i="34"/>
  <c r="T16" i="34" s="1"/>
  <c r="N11" i="34"/>
  <c r="Q11" i="34" s="1"/>
  <c r="S5" i="34"/>
  <c r="T5" i="34" s="1"/>
  <c r="S3" i="34"/>
  <c r="T3" i="34" s="1"/>
  <c r="J13" i="34"/>
  <c r="K13" i="34" s="1"/>
  <c r="K15" i="34" s="1"/>
  <c r="S8" i="34"/>
  <c r="T8" i="34" s="1"/>
  <c r="S7" i="34"/>
  <c r="T7" i="34" s="1"/>
  <c r="S6" i="34"/>
  <c r="T6" i="34" s="1"/>
  <c r="S4" i="34"/>
  <c r="T4" i="34" s="1"/>
  <c r="S21" i="33"/>
  <c r="T21" i="33" s="1"/>
  <c r="S20" i="33"/>
  <c r="T20" i="33" s="1"/>
  <c r="S19" i="33"/>
  <c r="T19" i="33" s="1"/>
  <c r="H20" i="33" s="1"/>
  <c r="S17" i="33"/>
  <c r="T17" i="33" s="1"/>
  <c r="N23" i="33"/>
  <c r="Q23" i="33" s="1"/>
  <c r="K20" i="33" s="1"/>
  <c r="S18" i="33"/>
  <c r="T18" i="33" s="1"/>
  <c r="S16" i="33"/>
  <c r="T16" i="33" s="1"/>
  <c r="N11" i="33"/>
  <c r="Q11" i="33" s="1"/>
  <c r="S5" i="33"/>
  <c r="T5" i="33" s="1"/>
  <c r="S3" i="33"/>
  <c r="T3" i="33" s="1"/>
  <c r="J13" i="33"/>
  <c r="K13" i="33" s="1"/>
  <c r="K15" i="33" s="1"/>
  <c r="S8" i="33"/>
  <c r="T8" i="33" s="1"/>
  <c r="S7" i="33"/>
  <c r="T7" i="33" s="1"/>
  <c r="S6" i="33"/>
  <c r="T6" i="33" s="1"/>
  <c r="S4" i="33"/>
  <c r="T4" i="33" s="1"/>
  <c r="J13" i="32"/>
  <c r="K13" i="32" s="1"/>
  <c r="K15" i="32" s="1"/>
  <c r="S8" i="32"/>
  <c r="T8" i="32" s="1"/>
  <c r="S7" i="32"/>
  <c r="T7" i="32" s="1"/>
  <c r="S5" i="32"/>
  <c r="T5" i="32" s="1"/>
  <c r="S3" i="32"/>
  <c r="T3" i="32" s="1"/>
  <c r="N11" i="32"/>
  <c r="Q11" i="32" s="1"/>
  <c r="S6" i="32"/>
  <c r="T6" i="32" s="1"/>
  <c r="S4" i="32"/>
  <c r="T4" i="32" s="1"/>
  <c r="S21" i="32"/>
  <c r="T21" i="32" s="1"/>
  <c r="S20" i="32"/>
  <c r="T20" i="32" s="1"/>
  <c r="S18" i="32"/>
  <c r="T18" i="32" s="1"/>
  <c r="S16" i="32"/>
  <c r="T16" i="32" s="1"/>
  <c r="N23" i="32"/>
  <c r="Q23" i="32" s="1"/>
  <c r="K20" i="32" s="1"/>
  <c r="S19" i="32"/>
  <c r="T19" i="32" s="1"/>
  <c r="H20" i="32" s="1"/>
  <c r="S17" i="32"/>
  <c r="T17" i="32" s="1"/>
  <c r="N11" i="31"/>
  <c r="Q11" i="31" s="1"/>
  <c r="S6" i="31"/>
  <c r="T6" i="31" s="1"/>
  <c r="S4" i="31"/>
  <c r="T4" i="31" s="1"/>
  <c r="J13" i="31"/>
  <c r="K13" i="31" s="1"/>
  <c r="K15" i="31" s="1"/>
  <c r="S8" i="31"/>
  <c r="T8" i="31" s="1"/>
  <c r="S5" i="31"/>
  <c r="T5" i="31" s="1"/>
  <c r="S3" i="31"/>
  <c r="T3" i="31" s="1"/>
  <c r="S21" i="31"/>
  <c r="T21" i="31" s="1"/>
  <c r="S20" i="31"/>
  <c r="T20" i="31" s="1"/>
  <c r="S19" i="31"/>
  <c r="T19" i="31" s="1"/>
  <c r="H20" i="31" s="1"/>
  <c r="S17" i="31"/>
  <c r="T17" i="31" s="1"/>
  <c r="N23" i="31"/>
  <c r="Q23" i="31" s="1"/>
  <c r="K20" i="31" s="1"/>
  <c r="S18" i="31"/>
  <c r="T18" i="31" s="1"/>
  <c r="S16" i="31"/>
  <c r="T16" i="31" s="1"/>
  <c r="T22" i="31" s="1"/>
  <c r="T9" i="35" l="1"/>
  <c r="K22" i="35"/>
  <c r="G10" i="35"/>
  <c r="T22" i="35"/>
  <c r="T9" i="34"/>
  <c r="K22" i="34"/>
  <c r="G10" i="34"/>
  <c r="T22" i="34"/>
  <c r="T9" i="33"/>
  <c r="K22" i="33"/>
  <c r="G10" i="33"/>
  <c r="T22" i="33"/>
  <c r="T22" i="32"/>
  <c r="T9" i="32"/>
  <c r="K22" i="32"/>
  <c r="G10" i="32"/>
  <c r="K22" i="31"/>
  <c r="G10" i="31"/>
  <c r="T9" i="31"/>
  <c r="M25" i="30" l="1"/>
  <c r="N22" i="30"/>
  <c r="Q21" i="30"/>
  <c r="S20" i="30" s="1"/>
  <c r="H21" i="30"/>
  <c r="Q20" i="30"/>
  <c r="T20" i="30" s="1"/>
  <c r="V19" i="30"/>
  <c r="Q19" i="30"/>
  <c r="S18" i="30"/>
  <c r="Q18" i="30"/>
  <c r="T18" i="30" s="1"/>
  <c r="Q17" i="30"/>
  <c r="S16" i="30"/>
  <c r="Q16" i="30"/>
  <c r="I13" i="30"/>
  <c r="N10" i="30"/>
  <c r="L10" i="30"/>
  <c r="P22" i="30" s="1"/>
  <c r="Q8" i="30"/>
  <c r="T8" i="30" s="1"/>
  <c r="Q7" i="30"/>
  <c r="T7" i="30" s="1"/>
  <c r="V6" i="30"/>
  <c r="V7" i="30" s="1"/>
  <c r="Q6" i="30"/>
  <c r="Q5" i="30"/>
  <c r="Q4" i="30"/>
  <c r="Q3" i="30"/>
  <c r="M25" i="29"/>
  <c r="N22" i="29"/>
  <c r="Q21" i="29"/>
  <c r="S20" i="29" s="1"/>
  <c r="H21" i="29"/>
  <c r="Q20" i="29"/>
  <c r="T20" i="29" s="1"/>
  <c r="V19" i="29"/>
  <c r="Q19" i="29"/>
  <c r="S18" i="29"/>
  <c r="Q18" i="29"/>
  <c r="T18" i="29" s="1"/>
  <c r="Q17" i="29"/>
  <c r="S16" i="29"/>
  <c r="Q16" i="29"/>
  <c r="I13" i="29"/>
  <c r="N10" i="29"/>
  <c r="L10" i="29"/>
  <c r="P22" i="29" s="1"/>
  <c r="Q8" i="29"/>
  <c r="T8" i="29" s="1"/>
  <c r="Q7" i="29"/>
  <c r="T7" i="29" s="1"/>
  <c r="V6" i="29"/>
  <c r="V7" i="29" s="1"/>
  <c r="Q6" i="29"/>
  <c r="Q5" i="29"/>
  <c r="Q4" i="29"/>
  <c r="Q3" i="29"/>
  <c r="M25" i="28"/>
  <c r="N22" i="28"/>
  <c r="Q21" i="28"/>
  <c r="H21" i="28"/>
  <c r="S20" i="28"/>
  <c r="Q20" i="28"/>
  <c r="T20" i="28" s="1"/>
  <c r="V19" i="28"/>
  <c r="S19" i="28"/>
  <c r="Q19" i="28"/>
  <c r="T19" i="28" s="1"/>
  <c r="H20" i="28" s="1"/>
  <c r="S18" i="28"/>
  <c r="Q18" i="28"/>
  <c r="T18" i="28" s="1"/>
  <c r="S17" i="28"/>
  <c r="Q17" i="28"/>
  <c r="T17" i="28" s="1"/>
  <c r="S16" i="28"/>
  <c r="Q16" i="28"/>
  <c r="T16" i="28" s="1"/>
  <c r="I13" i="28"/>
  <c r="N10" i="28"/>
  <c r="L10" i="28"/>
  <c r="P22" i="28" s="1"/>
  <c r="T8" i="28"/>
  <c r="Q8" i="28"/>
  <c r="Q7" i="28"/>
  <c r="T7" i="28" s="1"/>
  <c r="V6" i="28"/>
  <c r="V7" i="28" s="1"/>
  <c r="Q6" i="28"/>
  <c r="Q5" i="28"/>
  <c r="Q4" i="28"/>
  <c r="Q3" i="28"/>
  <c r="Q9" i="30" l="1"/>
  <c r="Q9" i="28"/>
  <c r="Q9" i="29"/>
  <c r="Q22" i="28"/>
  <c r="P10" i="28"/>
  <c r="T16" i="30"/>
  <c r="Q22" i="30"/>
  <c r="N23" i="30" s="1"/>
  <c r="Q23" i="30" s="1"/>
  <c r="K20" i="30" s="1"/>
  <c r="T16" i="29"/>
  <c r="Q22" i="29"/>
  <c r="S21" i="30"/>
  <c r="T21" i="30" s="1"/>
  <c r="S5" i="30"/>
  <c r="S3" i="30"/>
  <c r="S6" i="30"/>
  <c r="T6" i="30" s="1"/>
  <c r="S4" i="30"/>
  <c r="T4" i="30" s="1"/>
  <c r="T5" i="30"/>
  <c r="T3" i="30"/>
  <c r="P10" i="30"/>
  <c r="Q10" i="30" s="1"/>
  <c r="S17" i="30"/>
  <c r="T17" i="30" s="1"/>
  <c r="S19" i="30"/>
  <c r="T19" i="30" s="1"/>
  <c r="H20" i="30" s="1"/>
  <c r="N23" i="29"/>
  <c r="Q23" i="29" s="1"/>
  <c r="K20" i="29" s="1"/>
  <c r="S21" i="29"/>
  <c r="T21" i="29" s="1"/>
  <c r="S5" i="29"/>
  <c r="S3" i="29"/>
  <c r="S6" i="29"/>
  <c r="T6" i="29" s="1"/>
  <c r="S4" i="29"/>
  <c r="T4" i="29" s="1"/>
  <c r="T5" i="29"/>
  <c r="T3" i="29"/>
  <c r="P10" i="29"/>
  <c r="Q10" i="29" s="1"/>
  <c r="S17" i="29"/>
  <c r="T17" i="29" s="1"/>
  <c r="S19" i="29"/>
  <c r="T19" i="29" s="1"/>
  <c r="H20" i="29" s="1"/>
  <c r="S6" i="28"/>
  <c r="T6" i="28" s="1"/>
  <c r="S4" i="28"/>
  <c r="T4" i="28" s="1"/>
  <c r="S3" i="28"/>
  <c r="T3" i="28" s="1"/>
  <c r="S5" i="28"/>
  <c r="T5" i="28" s="1"/>
  <c r="Q10" i="28"/>
  <c r="M25" i="27"/>
  <c r="N22" i="27"/>
  <c r="Q22" i="27" s="1"/>
  <c r="Q21" i="27"/>
  <c r="S19" i="27" s="1"/>
  <c r="H21" i="27"/>
  <c r="S20" i="27"/>
  <c r="Q20" i="27"/>
  <c r="V19" i="27"/>
  <c r="Q19" i="27"/>
  <c r="Q18" i="27"/>
  <c r="Q17" i="27"/>
  <c r="Q16" i="27"/>
  <c r="I13" i="27"/>
  <c r="N10" i="27"/>
  <c r="L10" i="27"/>
  <c r="Q8" i="27"/>
  <c r="T8" i="27" s="1"/>
  <c r="Q7" i="27"/>
  <c r="T7" i="27" s="1"/>
  <c r="V6" i="27"/>
  <c r="V7" i="27" s="1"/>
  <c r="Q6" i="27"/>
  <c r="Q5" i="27"/>
  <c r="Q4" i="27"/>
  <c r="Q3" i="27"/>
  <c r="Q9" i="27" s="1"/>
  <c r="S16" i="27" l="1"/>
  <c r="T16" i="27" s="1"/>
  <c r="S17" i="27"/>
  <c r="S18" i="27"/>
  <c r="T17" i="27"/>
  <c r="T18" i="27"/>
  <c r="T19" i="27"/>
  <c r="H20" i="27" s="1"/>
  <c r="N23" i="27"/>
  <c r="Q23" i="27" s="1"/>
  <c r="K20" i="27" s="1"/>
  <c r="S21" i="27"/>
  <c r="T21" i="27" s="1"/>
  <c r="T9" i="30"/>
  <c r="T20" i="27"/>
  <c r="T9" i="28"/>
  <c r="T9" i="29"/>
  <c r="N23" i="28"/>
  <c r="Q23" i="28" s="1"/>
  <c r="K20" i="28" s="1"/>
  <c r="S21" i="28"/>
  <c r="T21" i="28" s="1"/>
  <c r="N11" i="30"/>
  <c r="Q11" i="30" s="1"/>
  <c r="J13" i="30"/>
  <c r="K13" i="30" s="1"/>
  <c r="K15" i="30" s="1"/>
  <c r="N11" i="29"/>
  <c r="Q11" i="29" s="1"/>
  <c r="J13" i="29"/>
  <c r="K13" i="29" s="1"/>
  <c r="K15" i="29" s="1"/>
  <c r="J13" i="28"/>
  <c r="K13" i="28" s="1"/>
  <c r="K15" i="28" s="1"/>
  <c r="N11" i="28"/>
  <c r="Q11" i="28" s="1"/>
  <c r="S6" i="27"/>
  <c r="T6" i="27" s="1"/>
  <c r="S4" i="27"/>
  <c r="T4" i="27" s="1"/>
  <c r="P10" i="27"/>
  <c r="S5" i="27"/>
  <c r="S3" i="27"/>
  <c r="T3" i="27" s="1"/>
  <c r="T5" i="27"/>
  <c r="Q10" i="27"/>
  <c r="N10" i="26"/>
  <c r="M25" i="26"/>
  <c r="N22" i="26"/>
  <c r="Q22" i="26" s="1"/>
  <c r="Q21" i="26"/>
  <c r="H21" i="26"/>
  <c r="S20" i="26"/>
  <c r="Q20" i="26"/>
  <c r="T20" i="26" s="1"/>
  <c r="V19" i="26"/>
  <c r="S19" i="26"/>
  <c r="Q19" i="26"/>
  <c r="S18" i="26"/>
  <c r="Q18" i="26"/>
  <c r="S17" i="26"/>
  <c r="Q17" i="26"/>
  <c r="S16" i="26"/>
  <c r="Q16" i="26"/>
  <c r="I13" i="26"/>
  <c r="L10" i="26"/>
  <c r="Q8" i="26"/>
  <c r="T8" i="26" s="1"/>
  <c r="Q7" i="26"/>
  <c r="T7" i="26" s="1"/>
  <c r="V6" i="26"/>
  <c r="V7" i="26" s="1"/>
  <c r="Q6" i="26"/>
  <c r="Q5" i="26"/>
  <c r="Q4" i="26"/>
  <c r="Q3" i="26"/>
  <c r="N23" i="26" l="1"/>
  <c r="Q23" i="26" s="1"/>
  <c r="K20" i="26" s="1"/>
  <c r="S21" i="26"/>
  <c r="Q9" i="26"/>
  <c r="T16" i="26"/>
  <c r="T17" i="26"/>
  <c r="T18" i="26"/>
  <c r="T19" i="26"/>
  <c r="H20" i="26" s="1"/>
  <c r="T21" i="26"/>
  <c r="T9" i="27"/>
  <c r="K22" i="30"/>
  <c r="G10" i="30"/>
  <c r="K22" i="29"/>
  <c r="G10" i="29"/>
  <c r="G10" i="28"/>
  <c r="K22" i="28"/>
  <c r="J13" i="27"/>
  <c r="K13" i="27" s="1"/>
  <c r="K15" i="27" s="1"/>
  <c r="N11" i="27"/>
  <c r="Q11" i="27" s="1"/>
  <c r="S5" i="26"/>
  <c r="T5" i="26" s="1"/>
  <c r="S3" i="26"/>
  <c r="P10" i="26"/>
  <c r="Q10" i="26" s="1"/>
  <c r="S6" i="26"/>
  <c r="T6" i="26" s="1"/>
  <c r="S4" i="26"/>
  <c r="T4" i="26" s="1"/>
  <c r="T3" i="26"/>
  <c r="M25" i="25"/>
  <c r="M25" i="24"/>
  <c r="T9" i="26" l="1"/>
  <c r="G10" i="27"/>
  <c r="K22" i="27"/>
  <c r="J13" i="26"/>
  <c r="K13" i="26" s="1"/>
  <c r="K15" i="26" s="1"/>
  <c r="N11" i="26"/>
  <c r="Q11" i="26" s="1"/>
  <c r="N22" i="25"/>
  <c r="Q22" i="25" s="1"/>
  <c r="Q21" i="25"/>
  <c r="S20" i="25" s="1"/>
  <c r="H21" i="25"/>
  <c r="Q20" i="25"/>
  <c r="T20" i="25" s="1"/>
  <c r="V19" i="25"/>
  <c r="Q19" i="25"/>
  <c r="S18" i="25"/>
  <c r="Q18" i="25"/>
  <c r="Q17" i="25"/>
  <c r="S16" i="25"/>
  <c r="Q16" i="25"/>
  <c r="T16" i="25" s="1"/>
  <c r="I13" i="25"/>
  <c r="L10" i="25"/>
  <c r="Q8" i="25"/>
  <c r="T8" i="25" s="1"/>
  <c r="Q7" i="25"/>
  <c r="T7" i="25" s="1"/>
  <c r="V6" i="25"/>
  <c r="V7" i="25" s="1"/>
  <c r="Q6" i="25"/>
  <c r="Q5" i="25"/>
  <c r="Q4" i="25"/>
  <c r="Q3" i="25"/>
  <c r="Q9" i="25" s="1"/>
  <c r="N22" i="24"/>
  <c r="Q22" i="24" s="1"/>
  <c r="N23" i="24" s="1"/>
  <c r="Q21" i="24"/>
  <c r="H21" i="24"/>
  <c r="S20" i="24"/>
  <c r="Q20" i="24"/>
  <c r="T20" i="24" s="1"/>
  <c r="V19" i="24"/>
  <c r="S19" i="24"/>
  <c r="Q19" i="24"/>
  <c r="S18" i="24"/>
  <c r="Q18" i="24"/>
  <c r="T18" i="24" s="1"/>
  <c r="S17" i="24"/>
  <c r="Q17" i="24"/>
  <c r="T17" i="24" s="1"/>
  <c r="S16" i="24"/>
  <c r="Q16" i="24"/>
  <c r="T16" i="24" s="1"/>
  <c r="I13" i="24"/>
  <c r="L10" i="24"/>
  <c r="Q8" i="24"/>
  <c r="T8" i="24" s="1"/>
  <c r="T7" i="24"/>
  <c r="Q7" i="24"/>
  <c r="V6" i="24"/>
  <c r="V7" i="24" s="1"/>
  <c r="Q6" i="24"/>
  <c r="Q5" i="24"/>
  <c r="Q4" i="24"/>
  <c r="Q3" i="24"/>
  <c r="Q9" i="24" s="1"/>
  <c r="T19" i="24" l="1"/>
  <c r="H20" i="24" s="1"/>
  <c r="T18" i="25"/>
  <c r="K22" i="26"/>
  <c r="G10" i="26"/>
  <c r="S21" i="24"/>
  <c r="T21" i="24" s="1"/>
  <c r="P10" i="25"/>
  <c r="Q10" i="25" s="1"/>
  <c r="S6" i="25"/>
  <c r="S4" i="25"/>
  <c r="S5" i="25"/>
  <c r="S3" i="25"/>
  <c r="T5" i="25"/>
  <c r="T4" i="25"/>
  <c r="T6" i="25"/>
  <c r="S21" i="25"/>
  <c r="N23" i="25"/>
  <c r="Q23" i="25" s="1"/>
  <c r="K20" i="25" s="1"/>
  <c r="T21" i="25"/>
  <c r="T3" i="25"/>
  <c r="S17" i="25"/>
  <c r="T17" i="25" s="1"/>
  <c r="S19" i="25"/>
  <c r="T19" i="25" s="1"/>
  <c r="H20" i="25" s="1"/>
  <c r="S5" i="24"/>
  <c r="S3" i="24"/>
  <c r="P10" i="24"/>
  <c r="Q10" i="24" s="1"/>
  <c r="S6" i="24"/>
  <c r="S4" i="24"/>
  <c r="T5" i="24"/>
  <c r="T4" i="24"/>
  <c r="T6" i="24"/>
  <c r="Q23" i="24"/>
  <c r="K20" i="24" s="1"/>
  <c r="T3" i="24"/>
  <c r="T9" i="25" l="1"/>
  <c r="N11" i="25"/>
  <c r="Q11" i="25" s="1"/>
  <c r="J13" i="25"/>
  <c r="K13" i="25" s="1"/>
  <c r="K15" i="25" s="1"/>
  <c r="T9" i="24"/>
  <c r="J13" i="24"/>
  <c r="K13" i="24" s="1"/>
  <c r="K15" i="24" s="1"/>
  <c r="N11" i="24"/>
  <c r="Q11" i="24" s="1"/>
  <c r="K22" i="25" l="1"/>
  <c r="G10" i="25"/>
  <c r="K22" i="24"/>
  <c r="G10" i="24"/>
</calcChain>
</file>

<file path=xl/sharedStrings.xml><?xml version="1.0" encoding="utf-8"?>
<sst xmlns="http://schemas.openxmlformats.org/spreadsheetml/2006/main" count="1922" uniqueCount="148">
  <si>
    <t>Reading date</t>
  </si>
  <si>
    <t>:</t>
  </si>
  <si>
    <t>Billing From</t>
  </si>
  <si>
    <t>To</t>
  </si>
  <si>
    <t>Bill Amount</t>
  </si>
  <si>
    <t>Rs</t>
  </si>
  <si>
    <t>Kavery water charges</t>
  </si>
  <si>
    <t>Total Heads</t>
  </si>
  <si>
    <t>Number of Heads</t>
  </si>
  <si>
    <t xml:space="preserve">Consumption </t>
  </si>
  <si>
    <t>Heads</t>
  </si>
  <si>
    <t>Billing</t>
  </si>
  <si>
    <t>No of Heads</t>
  </si>
  <si>
    <t>Amount</t>
  </si>
  <si>
    <t xml:space="preserve">Water Consumption  </t>
  </si>
  <si>
    <t>Total amount due</t>
  </si>
  <si>
    <t>Electricity for Pumping water and Stair Case lighting</t>
  </si>
  <si>
    <t>= Rs</t>
  </si>
  <si>
    <t>Amount due -Carried over from last bill</t>
  </si>
  <si>
    <t>Net amount due to be paid</t>
  </si>
  <si>
    <t>x</t>
  </si>
  <si>
    <t>./</t>
  </si>
  <si>
    <t>2nd Fl- Mr,Maqsood</t>
  </si>
  <si>
    <t>1st fl- Mr.Prabhu</t>
  </si>
  <si>
    <t>Maq</t>
  </si>
  <si>
    <t>Prabhu</t>
  </si>
  <si>
    <t>Water softer mainteance</t>
  </si>
  <si>
    <t>Calculation of Eletrcity bill</t>
  </si>
  <si>
    <t>Calculation of water bill</t>
  </si>
  <si>
    <t>No of months</t>
  </si>
  <si>
    <t>Rate/m/Head</t>
  </si>
  <si>
    <t>For 1 month</t>
  </si>
  <si>
    <t xml:space="preserve">Amount </t>
  </si>
  <si>
    <t>month</t>
  </si>
  <si>
    <t>Ashok</t>
  </si>
  <si>
    <t>3.F- Ashok</t>
  </si>
  <si>
    <t>K.Singh</t>
  </si>
  <si>
    <t>Praveen</t>
  </si>
  <si>
    <t>G.F- Praveen</t>
  </si>
  <si>
    <t>07.04.17</t>
  </si>
  <si>
    <t>07.05.17</t>
  </si>
  <si>
    <t>Singh</t>
  </si>
  <si>
    <t>1st fl- Mr. K Singh</t>
  </si>
  <si>
    <t>G.F Santosh</t>
  </si>
  <si>
    <t>Electicity bill from 15th April to 14th May 2017</t>
  </si>
  <si>
    <t>14.05.2017</t>
  </si>
  <si>
    <t>PRaveen</t>
  </si>
  <si>
    <t>Santosh</t>
  </si>
  <si>
    <t>07.06.17</t>
  </si>
  <si>
    <t>Electicity bill from 15th May to 14th June 2017</t>
  </si>
  <si>
    <t>14.06.2017</t>
  </si>
  <si>
    <t>Flat- Ground Floor- 1BK/ Mr.Santosh</t>
  </si>
  <si>
    <t>Electric bill for pump room</t>
  </si>
  <si>
    <t>=</t>
  </si>
  <si>
    <t>-</t>
  </si>
  <si>
    <t>07.07.17</t>
  </si>
  <si>
    <t>Electicity bill from 15th June to 14th July 2017</t>
  </si>
  <si>
    <t>14.07.2017</t>
  </si>
  <si>
    <t>07.08.17</t>
  </si>
  <si>
    <t>Electicity bill from 15th July to 14th Aug 2017</t>
  </si>
  <si>
    <t>14.08.2017</t>
  </si>
  <si>
    <t>07.09.17</t>
  </si>
  <si>
    <t xml:space="preserve">3.F- </t>
  </si>
  <si>
    <t>Electicity bill from 15th Aug to 14th Sept 2017</t>
  </si>
  <si>
    <t>14.09=.2017</t>
  </si>
  <si>
    <t>07.10.17</t>
  </si>
  <si>
    <t>07.11.17</t>
  </si>
  <si>
    <t>Electicity bill from 15th oct to 14th Nov 2017</t>
  </si>
  <si>
    <t>14.09.2017</t>
  </si>
  <si>
    <t>07.4.18</t>
  </si>
  <si>
    <t>07.03.18</t>
  </si>
  <si>
    <t>07.04.18</t>
  </si>
  <si>
    <t>Shesh</t>
  </si>
  <si>
    <t>3.F- Sheshank</t>
  </si>
  <si>
    <t>Electicity bill from 15th March to 14th April 2018</t>
  </si>
  <si>
    <t>14.4.2018</t>
  </si>
  <si>
    <t>Sheshak</t>
  </si>
  <si>
    <t>07.12.17</t>
  </si>
  <si>
    <t>3F</t>
  </si>
  <si>
    <t>Electicity bill from 15th Nov to 14th Dec 2017</t>
  </si>
  <si>
    <t>14.12.2017</t>
  </si>
  <si>
    <t>07.1.18</t>
  </si>
  <si>
    <t>Electicity bill from 15th Dec to 14th Jan 2018</t>
  </si>
  <si>
    <t>14.1.2018</t>
  </si>
  <si>
    <t>07.2.18</t>
  </si>
  <si>
    <t>Electicity bill from 15th Jan to 14th Feb 2018</t>
  </si>
  <si>
    <t>14.2.2018</t>
  </si>
  <si>
    <t>07.3.18</t>
  </si>
  <si>
    <t>07.02.18</t>
  </si>
  <si>
    <t>Electicity bill from 15th Feb to 14th March 2018</t>
  </si>
  <si>
    <t>14.3.2018</t>
  </si>
  <si>
    <t>07.5.18</t>
  </si>
  <si>
    <t>07.05.18</t>
  </si>
  <si>
    <t>Electicity bill from 15th April to 14th May 2018</t>
  </si>
  <si>
    <t>14.5.2018</t>
  </si>
  <si>
    <t>07.06.18</t>
  </si>
  <si>
    <t>Singh/Suraj</t>
  </si>
  <si>
    <t>1st fl- singh/suraj</t>
  </si>
  <si>
    <t>(3+1)/2</t>
  </si>
  <si>
    <t>3.F- Prajapati</t>
  </si>
  <si>
    <t>Prajapati</t>
  </si>
  <si>
    <t>07.0.18</t>
  </si>
  <si>
    <t>07.07.18</t>
  </si>
  <si>
    <t>Electicity bill from 15th June 18  to 14th  July 2018</t>
  </si>
  <si>
    <t>14.07.2018</t>
  </si>
  <si>
    <t>yy</t>
  </si>
  <si>
    <t>07.7.18</t>
  </si>
  <si>
    <t>1st fl- suraj</t>
  </si>
  <si>
    <t>07.8.18</t>
  </si>
  <si>
    <t>07.08.18</t>
  </si>
  <si>
    <t>Niranjan</t>
  </si>
  <si>
    <t>G.F- Niranjan</t>
  </si>
  <si>
    <t>Electicity bill from 15th July 18  to 14th  Aug 2018</t>
  </si>
  <si>
    <t>14.08.2018</t>
  </si>
  <si>
    <t>07.9.18</t>
  </si>
  <si>
    <t>07.09.18</t>
  </si>
  <si>
    <t>Electicity bill from 15th Aug 18  to 14th  Sept 2018</t>
  </si>
  <si>
    <t>14.09.2018</t>
  </si>
  <si>
    <t>07.10.18</t>
  </si>
  <si>
    <t>07.11.18</t>
  </si>
  <si>
    <t>3.F- Shashikant</t>
  </si>
  <si>
    <t>Shashikant</t>
  </si>
  <si>
    <t>Electicity bill from 15th Oct 18  to 14th  Nov 2018</t>
  </si>
  <si>
    <t>14.11.2018</t>
  </si>
  <si>
    <t>Sashikant</t>
  </si>
  <si>
    <t>water charges</t>
  </si>
  <si>
    <t>Amount per Head</t>
  </si>
  <si>
    <t>Total</t>
  </si>
  <si>
    <t>For Feb-19</t>
  </si>
  <si>
    <t>For March-19</t>
  </si>
  <si>
    <t>BBMP Garbage disposal</t>
  </si>
  <si>
    <t>Each month</t>
  </si>
  <si>
    <t>Rate per month</t>
  </si>
  <si>
    <t xml:space="preserve">Pump room </t>
  </si>
  <si>
    <t>Electricity for flat</t>
  </si>
  <si>
    <t>Flat- First Floor- 1BBK/ Mr.Santosh</t>
  </si>
  <si>
    <t>For Nov-Dec 2018</t>
  </si>
  <si>
    <t>From Nov to March-19</t>
  </si>
  <si>
    <t>For Jan 2018</t>
  </si>
  <si>
    <t>Flat- First Floor- 1BBK/ Mr.Arsalan</t>
  </si>
  <si>
    <t>For Jan-2020</t>
  </si>
  <si>
    <t>Bill  No :</t>
  </si>
  <si>
    <t>/</t>
  </si>
  <si>
    <t>On prorata Electricity for 11 days of Jan</t>
  </si>
  <si>
    <t>From 12th Jan to 12th Feb</t>
  </si>
  <si>
    <t>Pump Repair</t>
  </si>
  <si>
    <t>For March-2020</t>
  </si>
  <si>
    <t>From 12th Feb to 12th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</si>
</sst>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theme="1"/>
      <name val="High Tower Text"/>
      <family val="1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shrinkToFit="1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9" xfId="0" applyBorder="1"/>
    <xf numFmtId="43" fontId="7" fillId="0" borderId="1" xfId="1" applyFont="1" applyBorder="1" applyAlignment="1">
      <alignment horizontal="center"/>
    </xf>
    <xf numFmtId="0" fontId="2" fillId="0" borderId="5" xfId="0" applyFont="1" applyBorder="1"/>
    <xf numFmtId="0" fontId="3" fillId="0" borderId="5" xfId="0" applyFont="1" applyBorder="1"/>
    <xf numFmtId="0" fontId="0" fillId="0" borderId="6" xfId="0" applyBorder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43" fontId="1" fillId="0" borderId="0" xfId="1" applyFont="1"/>
    <xf numFmtId="0" fontId="1" fillId="0" borderId="0" xfId="0" applyFont="1" applyAlignment="1">
      <alignment horizontal="right"/>
    </xf>
    <xf numFmtId="0" fontId="6" fillId="0" borderId="0" xfId="0" applyFont="1"/>
    <xf numFmtId="21" fontId="1" fillId="0" borderId="0" xfId="0" applyNumberFormat="1" applyFont="1"/>
    <xf numFmtId="2" fontId="1" fillId="0" borderId="0" xfId="0" applyNumberFormat="1" applyFont="1"/>
    <xf numFmtId="43" fontId="7" fillId="2" borderId="10" xfId="1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43" fontId="7" fillId="0" borderId="10" xfId="1" applyFont="1" applyBorder="1" applyAlignment="1">
      <alignment horizontal="center"/>
    </xf>
    <xf numFmtId="0" fontId="8" fillId="0" borderId="7" xfId="0" applyFont="1" applyBorder="1"/>
    <xf numFmtId="0" fontId="0" fillId="0" borderId="0" xfId="0" applyAlignment="1">
      <alignment horizontal="right"/>
    </xf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3" borderId="0" xfId="0" applyFont="1" applyFill="1"/>
    <xf numFmtId="2" fontId="0" fillId="2" borderId="0" xfId="0" applyNumberFormat="1" applyFill="1"/>
    <xf numFmtId="2" fontId="1" fillId="0" borderId="1" xfId="0" applyNumberFormat="1" applyFont="1" applyBorder="1"/>
    <xf numFmtId="43" fontId="0" fillId="2" borderId="11" xfId="0" applyNumberFormat="1" applyFill="1" applyBorder="1"/>
    <xf numFmtId="2" fontId="3" fillId="0" borderId="9" xfId="0" applyNumberFormat="1" applyFont="1" applyBorder="1"/>
    <xf numFmtId="0" fontId="8" fillId="0" borderId="2" xfId="0" applyFont="1" applyBorder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10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10" fillId="0" borderId="2" xfId="0" applyFont="1" applyBorder="1"/>
    <xf numFmtId="0" fontId="9" fillId="0" borderId="0" xfId="0" applyFont="1"/>
    <xf numFmtId="2" fontId="9" fillId="0" borderId="0" xfId="0" applyNumberFormat="1" applyFont="1"/>
    <xf numFmtId="2" fontId="9" fillId="0" borderId="3" xfId="0" applyNumberFormat="1" applyFont="1" applyBorder="1"/>
    <xf numFmtId="164" fontId="9" fillId="0" borderId="0" xfId="0" applyNumberFormat="1" applyFont="1"/>
    <xf numFmtId="0" fontId="9" fillId="0" borderId="3" xfId="0" applyFont="1" applyBorder="1"/>
    <xf numFmtId="2" fontId="9" fillId="0" borderId="5" xfId="0" applyNumberFormat="1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 shrinkToFit="1"/>
    </xf>
    <xf numFmtId="0" fontId="11" fillId="0" borderId="9" xfId="0" applyFont="1" applyBorder="1"/>
    <xf numFmtId="2" fontId="9" fillId="0" borderId="6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9" fillId="0" borderId="9" xfId="0" applyFont="1" applyBorder="1"/>
    <xf numFmtId="164" fontId="1" fillId="0" borderId="0" xfId="1" applyNumberFormat="1" applyFont="1"/>
    <xf numFmtId="43" fontId="9" fillId="0" borderId="5" xfId="1" applyFont="1" applyBorder="1"/>
    <xf numFmtId="0" fontId="1" fillId="0" borderId="9" xfId="0" applyFont="1" applyBorder="1"/>
    <xf numFmtId="0" fontId="0" fillId="0" borderId="8" xfId="0" applyBorder="1" applyAlignment="1">
      <alignment horizontal="center"/>
    </xf>
    <xf numFmtId="165" fontId="9" fillId="0" borderId="9" xfId="0" applyNumberFormat="1" applyFont="1" applyBorder="1"/>
    <xf numFmtId="0" fontId="0" fillId="2" borderId="1" xfId="0" applyFill="1" applyBorder="1"/>
    <xf numFmtId="166" fontId="0" fillId="2" borderId="1" xfId="1" applyNumberFormat="1" applyFont="1" applyFill="1" applyBorder="1" applyAlignment="1">
      <alignment horizontal="center"/>
    </xf>
    <xf numFmtId="43" fontId="0" fillId="2" borderId="1" xfId="1" quotePrefix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6" fontId="9" fillId="0" borderId="5" xfId="1" applyNumberFormat="1" applyFont="1" applyBorder="1"/>
    <xf numFmtId="165" fontId="1" fillId="0" borderId="1" xfId="0" applyNumberFormat="1" applyFont="1" applyBorder="1" applyAlignment="1">
      <alignment horizontal="center"/>
    </xf>
    <xf numFmtId="0" fontId="9" fillId="0" borderId="3" xfId="0" applyFont="1" applyBorder="1" applyAlignment="1">
      <alignment wrapText="1"/>
    </xf>
    <xf numFmtId="166" fontId="9" fillId="0" borderId="0" xfId="1" applyNumberFormat="1" applyFont="1"/>
    <xf numFmtId="0" fontId="12" fillId="0" borderId="0" xfId="0" applyFont="1"/>
    <xf numFmtId="0" fontId="12" fillId="0" borderId="0" xfId="0" applyFon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horizontal="center"/>
    </xf>
    <xf numFmtId="43" fontId="1" fillId="0" borderId="0" xfId="1" quotePrefix="1" applyFont="1" applyAlignment="1">
      <alignment horizontal="center"/>
    </xf>
    <xf numFmtId="0" fontId="13" fillId="0" borderId="0" xfId="0" applyFont="1"/>
    <xf numFmtId="0" fontId="13" fillId="0" borderId="0" xfId="0" quotePrefix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2" borderId="0" xfId="0" applyFont="1" applyFill="1"/>
    <xf numFmtId="165" fontId="9" fillId="0" borderId="0" xfId="0" applyNumberFormat="1" applyFont="1"/>
    <xf numFmtId="166" fontId="1" fillId="0" borderId="0" xfId="1" applyNumberFormat="1" applyFont="1"/>
    <xf numFmtId="164" fontId="1" fillId="0" borderId="1" xfId="1" applyNumberFormat="1" applyFont="1" applyBorder="1"/>
    <xf numFmtId="0" fontId="1" fillId="0" borderId="0" xfId="0" applyFont="1" applyAlignment="1">
      <alignment horizontal="left"/>
    </xf>
    <xf numFmtId="166" fontId="1" fillId="0" borderId="0" xfId="1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11D0-22C2-4E36-92A8-2A9D5E1E29DB}">
  <dimension ref="B1:X25"/>
  <sheetViews>
    <sheetView topLeftCell="A10" workbookViewId="0">
      <selection activeCell="J25" sqref="J25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67.071428571428569</v>
      </c>
      <c r="T3" s="46">
        <f t="shared" ref="T3:T8" si="1">SUM(Q3*S3)</f>
        <v>268.28571428571428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114</v>
      </c>
      <c r="G4" s="18"/>
      <c r="H4" s="18"/>
      <c r="I4" s="18"/>
      <c r="J4" s="1" t="s">
        <v>22</v>
      </c>
      <c r="L4" s="9">
        <v>4</v>
      </c>
      <c r="M4" s="47" t="s">
        <v>96</v>
      </c>
      <c r="N4" s="48">
        <v>1</v>
      </c>
      <c r="O4" s="48" t="s">
        <v>20</v>
      </c>
      <c r="P4" s="48">
        <v>1</v>
      </c>
      <c r="Q4" s="48">
        <f t="shared" si="0"/>
        <v>1</v>
      </c>
      <c r="R4" s="48" t="s">
        <v>20</v>
      </c>
      <c r="S4" s="49">
        <f>Q10</f>
        <v>67.071428571428569</v>
      </c>
      <c r="T4" s="50">
        <f t="shared" si="1"/>
        <v>67.071428571428569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109</v>
      </c>
      <c r="G5" s="20" t="s">
        <v>3</v>
      </c>
      <c r="H5" s="18" t="s">
        <v>115</v>
      </c>
      <c r="I5" s="18"/>
      <c r="J5" s="1" t="s">
        <v>107</v>
      </c>
      <c r="L5" s="9">
        <v>1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67.071428571428569</v>
      </c>
      <c r="T5" s="50">
        <f t="shared" si="1"/>
        <v>201.21428571428572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939</v>
      </c>
      <c r="H6" s="18"/>
      <c r="I6" s="18"/>
      <c r="J6" s="1" t="s">
        <v>23</v>
      </c>
      <c r="L6" s="9">
        <v>3</v>
      </c>
      <c r="M6" s="47" t="s">
        <v>110</v>
      </c>
      <c r="N6" s="48">
        <v>1</v>
      </c>
      <c r="O6" s="48" t="s">
        <v>20</v>
      </c>
      <c r="P6" s="48">
        <v>2</v>
      </c>
      <c r="Q6" s="48">
        <f t="shared" si="0"/>
        <v>2</v>
      </c>
      <c r="R6" s="48" t="s">
        <v>20</v>
      </c>
      <c r="S6" s="49">
        <f>Q10</f>
        <v>67.071428571428569</v>
      </c>
      <c r="T6" s="50">
        <f t="shared" si="1"/>
        <v>134.14285714285714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111</v>
      </c>
      <c r="L7" s="9">
        <v>2</v>
      </c>
      <c r="M7" s="47" t="s">
        <v>47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f>Q10</f>
        <v>67.071428571428569</v>
      </c>
      <c r="T7" s="50">
        <f t="shared" si="1"/>
        <v>67.071428571428569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99</v>
      </c>
      <c r="L8" s="9">
        <v>3</v>
      </c>
      <c r="M8" s="47" t="s">
        <v>100</v>
      </c>
      <c r="N8" s="48">
        <v>3</v>
      </c>
      <c r="O8" s="48" t="s">
        <v>20</v>
      </c>
      <c r="P8" s="48">
        <v>1</v>
      </c>
      <c r="Q8" s="48">
        <f t="shared" si="0"/>
        <v>3</v>
      </c>
      <c r="R8" s="48" t="s">
        <v>20</v>
      </c>
      <c r="S8" s="49">
        <f>Q10</f>
        <v>67.071428571428569</v>
      </c>
      <c r="T8" s="50">
        <f t="shared" si="1"/>
        <v>201.21428571428572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14</v>
      </c>
      <c r="R9" s="48"/>
      <c r="S9" s="49"/>
      <c r="T9" s="50">
        <f>SUM(T3:T8)</f>
        <v>939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67.071428571428569</v>
      </c>
      <c r="H10" s="18"/>
      <c r="I10" s="18"/>
      <c r="J10" s="58"/>
      <c r="K10" s="59"/>
      <c r="L10" s="3">
        <f>SUM(L4:L9)</f>
        <v>14</v>
      </c>
      <c r="N10" s="51">
        <f>G6</f>
        <v>939</v>
      </c>
      <c r="O10" s="48" t="s">
        <v>21</v>
      </c>
      <c r="P10" s="49">
        <f>Q9</f>
        <v>14</v>
      </c>
      <c r="Q10" s="49">
        <f>SUM(N10/P10)</f>
        <v>67.071428571428569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67.071428571428569</v>
      </c>
      <c r="O11" s="48" t="s">
        <v>20</v>
      </c>
      <c r="P11" s="48">
        <v>3</v>
      </c>
      <c r="Q11" s="49">
        <f>SUM(N11*P11)</f>
        <v>201.21428571428572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67.071428571428569</v>
      </c>
      <c r="K13" s="11">
        <f>SUM(H13*I13*J13)</f>
        <v>67.071428571428569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/>
      <c r="G14" s="31"/>
      <c r="H14" s="34"/>
      <c r="I14" s="34"/>
      <c r="J14" s="35"/>
      <c r="K14" s="28"/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67.071428571428569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36.642857142857146</v>
      </c>
      <c r="T16" s="57">
        <f t="shared" ref="T16:T21" si="3">SUM(Q16*S16)</f>
        <v>146.57142857142858</v>
      </c>
    </row>
    <row r="17" spans="2:22" ht="18.75" x14ac:dyDescent="0.3">
      <c r="B17" s="1"/>
      <c r="C17" s="36" t="s">
        <v>116</v>
      </c>
      <c r="D17" s="36"/>
      <c r="E17" s="36"/>
      <c r="F17" s="36"/>
      <c r="G17" s="36"/>
      <c r="H17" s="18"/>
      <c r="L17" s="2"/>
      <c r="M17" s="47" t="s">
        <v>96</v>
      </c>
      <c r="N17" s="48">
        <v>2</v>
      </c>
      <c r="O17" s="48" t="s">
        <v>20</v>
      </c>
      <c r="P17" s="48">
        <v>1</v>
      </c>
      <c r="Q17" s="48">
        <f t="shared" si="2"/>
        <v>2</v>
      </c>
      <c r="R17" s="48" t="s">
        <v>20</v>
      </c>
      <c r="S17" s="49">
        <f>Q22</f>
        <v>36.642857142857146</v>
      </c>
      <c r="T17" s="50">
        <f t="shared" si="3"/>
        <v>73.285714285714292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117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36.642857142857146</v>
      </c>
      <c r="T18" s="50">
        <f t="shared" si="3"/>
        <v>109.92857142857144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61">
        <v>513</v>
      </c>
      <c r="H19" s="18"/>
      <c r="L19" s="2"/>
      <c r="M19" s="47"/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36.642857142857146</v>
      </c>
      <c r="T19" s="50">
        <f t="shared" si="3"/>
        <v>36.642857142857146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36.642857142857146</v>
      </c>
      <c r="K20" s="37">
        <f>Q23</f>
        <v>36.642857142857146</v>
      </c>
      <c r="L20" s="2"/>
      <c r="M20" s="47" t="s">
        <v>47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Q22</f>
        <v>36.642857142857146</v>
      </c>
      <c r="T20" s="50">
        <f t="shared" si="3"/>
        <v>36.642857142857146</v>
      </c>
    </row>
    <row r="21" spans="2:22" ht="19.5" thickBot="1" x14ac:dyDescent="0.35">
      <c r="B21" s="1"/>
      <c r="G21" s="30" t="s">
        <v>105</v>
      </c>
      <c r="H21" s="25">
        <f>A28</f>
        <v>0</v>
      </c>
      <c r="L21" s="2"/>
      <c r="M21" s="47" t="s">
        <v>100</v>
      </c>
      <c r="N21" s="48">
        <v>3</v>
      </c>
      <c r="O21" s="48" t="s">
        <v>20</v>
      </c>
      <c r="P21" s="48">
        <v>1</v>
      </c>
      <c r="Q21" s="48">
        <f t="shared" si="2"/>
        <v>3</v>
      </c>
      <c r="R21" s="48" t="s">
        <v>20</v>
      </c>
      <c r="S21" s="49">
        <f>Q22</f>
        <v>36.642857142857146</v>
      </c>
      <c r="T21" s="50">
        <f t="shared" si="3"/>
        <v>109.92857142857144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103.71428571428572</v>
      </c>
      <c r="L22" s="2"/>
      <c r="M22" s="1"/>
      <c r="N22" s="51">
        <f>G19</f>
        <v>513</v>
      </c>
      <c r="O22" s="48" t="s">
        <v>21</v>
      </c>
      <c r="P22" s="48">
        <f>Q9</f>
        <v>14</v>
      </c>
      <c r="Q22" s="49">
        <f>SUM(N22/P22)</f>
        <v>36.642857142857146</v>
      </c>
      <c r="R22" s="48"/>
      <c r="S22" s="48"/>
      <c r="T22" s="50">
        <f>SUM(T16:T21)</f>
        <v>513.00000000000011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36.642857142857146</v>
      </c>
      <c r="O23" s="60" t="s">
        <v>20</v>
      </c>
      <c r="P23" s="60">
        <f>I13</f>
        <v>1</v>
      </c>
      <c r="Q23" s="65">
        <f>SUM(N23*P23)</f>
        <v>36.642857142857146</v>
      </c>
      <c r="R23" s="10"/>
      <c r="S23" s="10"/>
      <c r="T23" s="8"/>
    </row>
    <row r="25" spans="2:22" x14ac:dyDescent="0.25">
      <c r="N25" t="s">
        <v>110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C06C-11C4-4EF1-9BAA-F2194384D52E}">
  <dimension ref="B1:X23"/>
  <sheetViews>
    <sheetView topLeftCell="A13" workbookViewId="0">
      <selection activeCell="D9" sqref="D9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250</v>
      </c>
      <c r="T3" s="46">
        <f t="shared" ref="T3:T8" si="1">SUM(Q3*S3)</f>
        <v>1000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77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Q10</f>
        <v>250</v>
      </c>
      <c r="T4" s="50">
        <f t="shared" si="1"/>
        <v>750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66</v>
      </c>
      <c r="G5" s="20" t="s">
        <v>3</v>
      </c>
      <c r="H5" s="18" t="s">
        <v>77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250</v>
      </c>
      <c r="T5" s="50">
        <f t="shared" si="1"/>
        <v>750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3000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Q10</f>
        <v>250</v>
      </c>
      <c r="T6" s="50">
        <f t="shared" si="1"/>
        <v>250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78</v>
      </c>
      <c r="N7" s="48">
        <v>0</v>
      </c>
      <c r="O7" s="48" t="s">
        <v>20</v>
      </c>
      <c r="P7" s="48">
        <v>0</v>
      </c>
      <c r="Q7" s="48">
        <f t="shared" si="0"/>
        <v>0</v>
      </c>
      <c r="R7" s="48" t="s">
        <v>20</v>
      </c>
      <c r="S7" s="49">
        <v>0</v>
      </c>
      <c r="T7" s="50">
        <f t="shared" si="1"/>
        <v>0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62</v>
      </c>
      <c r="L8" s="9">
        <v>0</v>
      </c>
      <c r="M8" s="47" t="s">
        <v>34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f>Q10</f>
        <v>250</v>
      </c>
      <c r="T8" s="50">
        <f t="shared" si="1"/>
        <v>250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12</v>
      </c>
      <c r="R9" s="48"/>
      <c r="S9" s="49"/>
      <c r="T9" s="50">
        <f>SUM(T3:T8)</f>
        <v>3000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350</v>
      </c>
      <c r="H10" s="18"/>
      <c r="I10" s="18"/>
      <c r="J10" s="58"/>
      <c r="K10" s="59"/>
      <c r="L10" s="3">
        <f>SUM(L4:L9)</f>
        <v>12</v>
      </c>
      <c r="N10" s="51">
        <f>G6</f>
        <v>3000</v>
      </c>
      <c r="O10" s="48" t="s">
        <v>21</v>
      </c>
      <c r="P10" s="49">
        <f>L10</f>
        <v>12</v>
      </c>
      <c r="Q10" s="49">
        <f>SUM(N10/P10)</f>
        <v>250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250</v>
      </c>
      <c r="O11" s="48" t="s">
        <v>20</v>
      </c>
      <c r="P11" s="48">
        <v>1</v>
      </c>
      <c r="Q11" s="49">
        <f>SUM(N11*P11)</f>
        <v>250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250</v>
      </c>
      <c r="K13" s="11">
        <f>SUM(H13*I13*J13)</f>
        <v>250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350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44.333333333333336</v>
      </c>
      <c r="T16" s="57">
        <f t="shared" ref="T16:T21" si="3">SUM(Q16*S16)</f>
        <v>177.33333333333334</v>
      </c>
    </row>
    <row r="17" spans="2:22" ht="18.75" x14ac:dyDescent="0.3">
      <c r="B17" s="1"/>
      <c r="C17" s="36" t="s">
        <v>79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Q22</f>
        <v>44.333333333333336</v>
      </c>
      <c r="T17" s="50">
        <f t="shared" si="3"/>
        <v>133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80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44.333333333333336</v>
      </c>
      <c r="T18" s="50">
        <f t="shared" si="3"/>
        <v>133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532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44.333333333333336</v>
      </c>
      <c r="T19" s="50">
        <f t="shared" si="3"/>
        <v>44.333333333333336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44.333333333333336</v>
      </c>
      <c r="K20" s="37">
        <f>Q23</f>
        <v>44.333333333333336</v>
      </c>
      <c r="L20" s="2"/>
      <c r="M20" s="47" t="s">
        <v>78</v>
      </c>
      <c r="N20" s="48">
        <v>0</v>
      </c>
      <c r="O20" s="48" t="s">
        <v>20</v>
      </c>
      <c r="P20" s="48">
        <v>0</v>
      </c>
      <c r="Q20" s="48">
        <f t="shared" si="2"/>
        <v>0</v>
      </c>
      <c r="R20" s="48" t="s">
        <v>20</v>
      </c>
      <c r="S20" s="49">
        <f>Q22</f>
        <v>44.333333333333336</v>
      </c>
      <c r="T20" s="50">
        <f t="shared" si="3"/>
        <v>0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44.333333333333336</v>
      </c>
      <c r="T21" s="50">
        <f t="shared" si="3"/>
        <v>44.333333333333336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394.33333333333331</v>
      </c>
      <c r="L22" s="2"/>
      <c r="M22" s="1"/>
      <c r="N22" s="51">
        <f>G19</f>
        <v>532</v>
      </c>
      <c r="O22" s="48" t="s">
        <v>21</v>
      </c>
      <c r="P22" s="48">
        <f>L10</f>
        <v>12</v>
      </c>
      <c r="Q22" s="49">
        <f>SUM(N22/P22)</f>
        <v>44.333333333333336</v>
      </c>
      <c r="R22" s="48"/>
      <c r="S22" s="48"/>
      <c r="T22" s="50">
        <f>SUM(T16:T21)</f>
        <v>532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44.333333333333336</v>
      </c>
      <c r="O23" s="60" t="s">
        <v>20</v>
      </c>
      <c r="P23" s="60">
        <v>1</v>
      </c>
      <c r="Q23" s="65">
        <f>SUM(N23*P23)</f>
        <v>44.333333333333336</v>
      </c>
      <c r="R23" s="10"/>
      <c r="S23" s="10"/>
      <c r="T23" s="8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9F77-0B41-41AB-86B7-9E77DC0DFDE9}">
  <dimension ref="B1:X23"/>
  <sheetViews>
    <sheetView topLeftCell="A16" workbookViewId="0">
      <selection activeCell="G20" sqref="G20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188.88888888888889</v>
      </c>
      <c r="T3" s="46">
        <f t="shared" ref="T3:T8" si="1">SUM(Q3*S3)</f>
        <v>755.55555555555554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81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Q10</f>
        <v>188.88888888888889</v>
      </c>
      <c r="T4" s="50">
        <f t="shared" si="1"/>
        <v>566.66666666666663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77</v>
      </c>
      <c r="G5" s="20" t="s">
        <v>3</v>
      </c>
      <c r="H5" s="18" t="s">
        <v>81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188.88888888888889</v>
      </c>
      <c r="T5" s="50">
        <f t="shared" si="1"/>
        <v>566.66666666666663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2550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Q10</f>
        <v>188.88888888888889</v>
      </c>
      <c r="T6" s="50">
        <f t="shared" si="1"/>
        <v>188.88888888888889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72</v>
      </c>
      <c r="N7" s="48">
        <v>1.5</v>
      </c>
      <c r="O7" s="48" t="s">
        <v>20</v>
      </c>
      <c r="P7" s="48">
        <v>1</v>
      </c>
      <c r="Q7" s="48">
        <f>N7*P7</f>
        <v>1.5</v>
      </c>
      <c r="R7" s="48" t="s">
        <v>20</v>
      </c>
      <c r="S7" s="49">
        <f>Q10</f>
        <v>188.88888888888889</v>
      </c>
      <c r="T7" s="50">
        <f t="shared" si="1"/>
        <v>283.33333333333331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73</v>
      </c>
      <c r="L8" s="9">
        <v>0.7</v>
      </c>
      <c r="M8" s="47" t="s">
        <v>47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f>Q10</f>
        <v>188.88888888888889</v>
      </c>
      <c r="T8" s="50">
        <f t="shared" si="1"/>
        <v>188.88888888888889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13.5</v>
      </c>
      <c r="R9" s="48"/>
      <c r="S9" s="49"/>
      <c r="T9" s="50">
        <f>SUM(T3:T8)</f>
        <v>2549.9999999999995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288.88888888888891</v>
      </c>
      <c r="H10" s="18"/>
      <c r="I10" s="18"/>
      <c r="J10" s="58"/>
      <c r="K10" s="59"/>
      <c r="L10" s="3">
        <f>SUM(L4:L9)</f>
        <v>12.7</v>
      </c>
      <c r="N10" s="51">
        <f>G6</f>
        <v>2550</v>
      </c>
      <c r="O10" s="48" t="s">
        <v>21</v>
      </c>
      <c r="P10" s="49">
        <f>Q9</f>
        <v>13.5</v>
      </c>
      <c r="Q10" s="49">
        <f>SUM(N10/P10)</f>
        <v>188.88888888888889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188.88888888888889</v>
      </c>
      <c r="O11" s="48" t="s">
        <v>20</v>
      </c>
      <c r="P11" s="48">
        <v>1</v>
      </c>
      <c r="Q11" s="49">
        <f>SUM(N11*P11)</f>
        <v>188.88888888888889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188.88888888888889</v>
      </c>
      <c r="K13" s="11">
        <f>SUM(H13*I13*J13)</f>
        <v>188.88888888888889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288.88888888888891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37.037037037037038</v>
      </c>
      <c r="T16" s="57">
        <f t="shared" ref="T16:T21" si="3">SUM(Q16*S16)</f>
        <v>148.14814814814815</v>
      </c>
    </row>
    <row r="17" spans="2:22" ht="18.75" x14ac:dyDescent="0.3">
      <c r="B17" s="1"/>
      <c r="C17" s="36" t="s">
        <v>82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Q22</f>
        <v>37.037037037037038</v>
      </c>
      <c r="T17" s="50">
        <f t="shared" si="3"/>
        <v>111.11111111111111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83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37.037037037037038</v>
      </c>
      <c r="T18" s="50">
        <f t="shared" si="3"/>
        <v>111.11111111111111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37.037037037037038</v>
      </c>
      <c r="T19" s="50">
        <f t="shared" si="3"/>
        <v>37.037037037037038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37.037037037037038</v>
      </c>
      <c r="K20" s="37">
        <f>Q23</f>
        <v>37.037037037037038</v>
      </c>
      <c r="L20" s="2"/>
      <c r="M20" s="47" t="s">
        <v>76</v>
      </c>
      <c r="N20" s="48">
        <v>1.5</v>
      </c>
      <c r="O20" s="48" t="s">
        <v>20</v>
      </c>
      <c r="P20" s="48">
        <v>1</v>
      </c>
      <c r="Q20" s="48">
        <f>N20*P20</f>
        <v>1.5</v>
      </c>
      <c r="R20" s="48" t="s">
        <v>20</v>
      </c>
      <c r="S20" s="49">
        <f>Q22</f>
        <v>37.037037037037038</v>
      </c>
      <c r="T20" s="50">
        <f t="shared" si="3"/>
        <v>55.555555555555557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37.037037037037038</v>
      </c>
      <c r="T21" s="50">
        <f t="shared" si="3"/>
        <v>37.037037037037038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325.92592592592598</v>
      </c>
      <c r="L22" s="2"/>
      <c r="M22" s="1"/>
      <c r="N22" s="51">
        <f>G19</f>
        <v>500</v>
      </c>
      <c r="O22" s="48" t="s">
        <v>21</v>
      </c>
      <c r="P22" s="48">
        <f>Q9</f>
        <v>13.5</v>
      </c>
      <c r="Q22" s="49">
        <f>SUM(N22/P22)</f>
        <v>37.037037037037038</v>
      </c>
      <c r="R22" s="48"/>
      <c r="S22" s="48"/>
      <c r="T22" s="50">
        <f>SUM(T16:T21)</f>
        <v>500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37.037037037037038</v>
      </c>
      <c r="O23" s="60" t="s">
        <v>20</v>
      </c>
      <c r="P23" s="60">
        <v>1</v>
      </c>
      <c r="Q23" s="65">
        <f>SUM(N23*P23)</f>
        <v>37.037037037037038</v>
      </c>
      <c r="R23" s="10"/>
      <c r="S23" s="10"/>
      <c r="T23" s="8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06F1-26A6-4AF7-A022-D903F595CCCD}">
  <dimension ref="B1:X23"/>
  <sheetViews>
    <sheetView topLeftCell="A10" workbookViewId="0">
      <selection activeCell="G20" sqref="G20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166.66666666666666</v>
      </c>
      <c r="T3" s="46">
        <f t="shared" ref="T3:T8" si="1">SUM(Q3*S3)</f>
        <v>666.66666666666663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84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Q10</f>
        <v>166.66666666666666</v>
      </c>
      <c r="T4" s="50">
        <f t="shared" si="1"/>
        <v>500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81</v>
      </c>
      <c r="G5" s="20" t="s">
        <v>3</v>
      </c>
      <c r="H5" s="18" t="s">
        <v>84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166.66666666666666</v>
      </c>
      <c r="T5" s="50">
        <f t="shared" si="1"/>
        <v>500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2500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Q10</f>
        <v>166.66666666666666</v>
      </c>
      <c r="T6" s="50">
        <f t="shared" si="1"/>
        <v>166.66666666666666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72</v>
      </c>
      <c r="N7" s="48">
        <v>3</v>
      </c>
      <c r="O7" s="48" t="s">
        <v>20</v>
      </c>
      <c r="P7" s="48">
        <v>1</v>
      </c>
      <c r="Q7" s="48">
        <f t="shared" si="0"/>
        <v>3</v>
      </c>
      <c r="R7" s="48" t="s">
        <v>20</v>
      </c>
      <c r="S7" s="49">
        <f>Q10</f>
        <v>166.66666666666666</v>
      </c>
      <c r="T7" s="50">
        <f t="shared" si="1"/>
        <v>500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73</v>
      </c>
      <c r="L8" s="9">
        <v>0.7</v>
      </c>
      <c r="M8" s="47" t="s">
        <v>47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f>Q10</f>
        <v>166.66666666666666</v>
      </c>
      <c r="T8" s="50">
        <f t="shared" si="1"/>
        <v>166.66666666666666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15</v>
      </c>
      <c r="R9" s="48"/>
      <c r="S9" s="49"/>
      <c r="T9" s="50">
        <f>SUM(T3:T8)</f>
        <v>2499.9999999999995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266.66666666666663</v>
      </c>
      <c r="H10" s="18"/>
      <c r="I10" s="18"/>
      <c r="J10" s="58"/>
      <c r="K10" s="59"/>
      <c r="L10" s="3">
        <f>SUM(L4:L9)</f>
        <v>12.7</v>
      </c>
      <c r="N10" s="51">
        <f>G6</f>
        <v>2500</v>
      </c>
      <c r="O10" s="48" t="s">
        <v>21</v>
      </c>
      <c r="P10" s="49">
        <f>Q9</f>
        <v>15</v>
      </c>
      <c r="Q10" s="49">
        <f>SUM(N10/P10)</f>
        <v>166.66666666666666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166.66666666666666</v>
      </c>
      <c r="O11" s="48" t="s">
        <v>20</v>
      </c>
      <c r="P11" s="48">
        <v>1</v>
      </c>
      <c r="Q11" s="49">
        <f>SUM(N11*P11)</f>
        <v>166.66666666666666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166.66666666666666</v>
      </c>
      <c r="K13" s="11">
        <f>SUM(H13*I13*J13)</f>
        <v>166.66666666666666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266.66666666666663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33.333333333333336</v>
      </c>
      <c r="T16" s="57">
        <f t="shared" ref="T16:T21" si="3">SUM(Q16*S16)</f>
        <v>133.33333333333334</v>
      </c>
    </row>
    <row r="17" spans="2:22" ht="18.75" x14ac:dyDescent="0.3">
      <c r="B17" s="1"/>
      <c r="C17" s="36" t="s">
        <v>85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Q22</f>
        <v>33.333333333333336</v>
      </c>
      <c r="T17" s="50">
        <f t="shared" si="3"/>
        <v>100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86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33.333333333333336</v>
      </c>
      <c r="T18" s="50">
        <f t="shared" si="3"/>
        <v>100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33.333333333333336</v>
      </c>
      <c r="T19" s="50">
        <f t="shared" si="3"/>
        <v>33.333333333333336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33.333333333333336</v>
      </c>
      <c r="K20" s="37">
        <f>Q23</f>
        <v>33.333333333333336</v>
      </c>
      <c r="L20" s="2"/>
      <c r="M20" s="47" t="s">
        <v>76</v>
      </c>
      <c r="N20" s="48">
        <v>3</v>
      </c>
      <c r="O20" s="48" t="s">
        <v>20</v>
      </c>
      <c r="P20" s="48">
        <v>1</v>
      </c>
      <c r="Q20" s="48">
        <f t="shared" si="2"/>
        <v>3</v>
      </c>
      <c r="R20" s="48" t="s">
        <v>20</v>
      </c>
      <c r="S20" s="49">
        <f>Q22</f>
        <v>33.333333333333336</v>
      </c>
      <c r="T20" s="50">
        <f t="shared" si="3"/>
        <v>100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33.333333333333336</v>
      </c>
      <c r="T21" s="50">
        <f t="shared" si="3"/>
        <v>33.333333333333336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299.99999999999994</v>
      </c>
      <c r="L22" s="2"/>
      <c r="M22" s="1"/>
      <c r="N22" s="51">
        <f>G19</f>
        <v>500</v>
      </c>
      <c r="O22" s="48" t="s">
        <v>21</v>
      </c>
      <c r="P22" s="48">
        <f>SUM(Q16:Q21)</f>
        <v>15</v>
      </c>
      <c r="Q22" s="49">
        <f>SUM(N22/P22)</f>
        <v>33.333333333333336</v>
      </c>
      <c r="R22" s="48"/>
      <c r="S22" s="48"/>
      <c r="T22" s="50">
        <f>SUM(T16:T21)</f>
        <v>500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33.333333333333336</v>
      </c>
      <c r="O23" s="60" t="s">
        <v>20</v>
      </c>
      <c r="P23" s="60">
        <v>1</v>
      </c>
      <c r="Q23" s="65">
        <f>SUM(N23*P23)</f>
        <v>33.333333333333336</v>
      </c>
      <c r="R23" s="10"/>
      <c r="S23" s="10"/>
      <c r="T23" s="8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0534-9C8D-41E5-8B68-F2B06993CD94}">
  <dimension ref="B1:X23"/>
  <sheetViews>
    <sheetView topLeftCell="A4" workbookViewId="0">
      <selection activeCell="I26" sqref="I26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137.33333333333334</v>
      </c>
      <c r="T3" s="46">
        <f t="shared" ref="T3:T8" si="1">SUM(Q3*S3)</f>
        <v>549.33333333333337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87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Q10</f>
        <v>137.33333333333334</v>
      </c>
      <c r="T4" s="50">
        <f t="shared" si="1"/>
        <v>412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88</v>
      </c>
      <c r="G5" s="20" t="s">
        <v>3</v>
      </c>
      <c r="H5" s="18" t="s">
        <v>70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137.33333333333334</v>
      </c>
      <c r="T5" s="50">
        <f t="shared" si="1"/>
        <v>412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2060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Q10</f>
        <v>137.33333333333334</v>
      </c>
      <c r="T6" s="50">
        <f t="shared" si="1"/>
        <v>137.33333333333334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72</v>
      </c>
      <c r="N7" s="48">
        <v>3</v>
      </c>
      <c r="O7" s="48" t="s">
        <v>20</v>
      </c>
      <c r="P7" s="48">
        <v>1</v>
      </c>
      <c r="Q7" s="48">
        <f t="shared" si="0"/>
        <v>3</v>
      </c>
      <c r="R7" s="48" t="s">
        <v>20</v>
      </c>
      <c r="S7" s="49">
        <f>Q10</f>
        <v>137.33333333333334</v>
      </c>
      <c r="T7" s="50">
        <f t="shared" si="1"/>
        <v>412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73</v>
      </c>
      <c r="L8" s="9">
        <v>0.7</v>
      </c>
      <c r="M8" s="47" t="s">
        <v>47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f>Q10</f>
        <v>137.33333333333334</v>
      </c>
      <c r="T8" s="50">
        <f t="shared" si="1"/>
        <v>137.33333333333334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15</v>
      </c>
      <c r="R9" s="48"/>
      <c r="S9" s="49"/>
      <c r="T9" s="50">
        <f>SUM(T3:T8)</f>
        <v>2060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237.33333333333334</v>
      </c>
      <c r="H10" s="18"/>
      <c r="I10" s="18"/>
      <c r="J10" s="58"/>
      <c r="K10" s="59"/>
      <c r="L10" s="3">
        <f>SUM(L4:L9)</f>
        <v>12.7</v>
      </c>
      <c r="N10" s="51">
        <f>G6</f>
        <v>2060</v>
      </c>
      <c r="O10" s="48" t="s">
        <v>21</v>
      </c>
      <c r="P10" s="49">
        <f>Q9</f>
        <v>15</v>
      </c>
      <c r="Q10" s="49">
        <f>SUM(N10/P10)</f>
        <v>137.33333333333334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137.33333333333334</v>
      </c>
      <c r="O11" s="48" t="s">
        <v>20</v>
      </c>
      <c r="P11" s="48">
        <v>1</v>
      </c>
      <c r="Q11" s="49">
        <f>SUM(N11*P11)</f>
        <v>137.33333333333334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137.33333333333334</v>
      </c>
      <c r="K13" s="11">
        <f>SUM(H13*I13*J13)</f>
        <v>137.33333333333334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237.33333333333334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33.333333333333336</v>
      </c>
      <c r="T16" s="57">
        <f t="shared" ref="T16:T21" si="3">SUM(Q16*S16)</f>
        <v>133.33333333333334</v>
      </c>
    </row>
    <row r="17" spans="2:22" ht="18.75" x14ac:dyDescent="0.3">
      <c r="B17" s="1"/>
      <c r="C17" s="36" t="s">
        <v>89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Q22</f>
        <v>33.333333333333336</v>
      </c>
      <c r="T17" s="50">
        <f t="shared" si="3"/>
        <v>100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90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33.333333333333336</v>
      </c>
      <c r="T18" s="50">
        <f t="shared" si="3"/>
        <v>100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33.333333333333336</v>
      </c>
      <c r="T19" s="50">
        <f t="shared" si="3"/>
        <v>33.333333333333336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33.333333333333336</v>
      </c>
      <c r="K20" s="37">
        <f>Q23</f>
        <v>33.333333333333336</v>
      </c>
      <c r="L20" s="2"/>
      <c r="M20" s="47" t="s">
        <v>76</v>
      </c>
      <c r="N20" s="48">
        <v>3</v>
      </c>
      <c r="O20" s="48" t="s">
        <v>20</v>
      </c>
      <c r="P20" s="48">
        <v>1</v>
      </c>
      <c r="Q20" s="48">
        <f t="shared" si="2"/>
        <v>3</v>
      </c>
      <c r="R20" s="48" t="s">
        <v>20</v>
      </c>
      <c r="S20" s="49">
        <f>Q22</f>
        <v>33.333333333333336</v>
      </c>
      <c r="T20" s="50">
        <f t="shared" si="3"/>
        <v>100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33.333333333333336</v>
      </c>
      <c r="T21" s="50">
        <f t="shared" si="3"/>
        <v>33.333333333333336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270.66666666666669</v>
      </c>
      <c r="L22" s="2"/>
      <c r="M22" s="1"/>
      <c r="N22" s="51">
        <f>G19</f>
        <v>500</v>
      </c>
      <c r="O22" s="48" t="s">
        <v>21</v>
      </c>
      <c r="P22" s="48">
        <f>SUM(Q16:Q21)</f>
        <v>15</v>
      </c>
      <c r="Q22" s="49">
        <f>SUM(N22/P22)</f>
        <v>33.333333333333336</v>
      </c>
      <c r="R22" s="48"/>
      <c r="S22" s="48"/>
      <c r="T22" s="50">
        <f>SUM(T16:T21)</f>
        <v>500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33.333333333333336</v>
      </c>
      <c r="O23" s="60" t="s">
        <v>20</v>
      </c>
      <c r="P23" s="60">
        <v>1</v>
      </c>
      <c r="Q23" s="65">
        <f>SUM(N23*P23)</f>
        <v>33.333333333333336</v>
      </c>
      <c r="R23" s="10"/>
      <c r="S23" s="10"/>
      <c r="T23" s="8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571C-54F1-4EA6-9084-DCCE7C53868B}">
  <dimension ref="B1:X23"/>
  <sheetViews>
    <sheetView topLeftCell="A7" workbookViewId="0">
      <selection activeCell="I26" sqref="I26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73.333333333333329</v>
      </c>
      <c r="T3" s="46">
        <f t="shared" ref="T3:T8" si="1">SUM(Q3*S3)</f>
        <v>293.33333333333331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69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Q10</f>
        <v>73.333333333333329</v>
      </c>
      <c r="T4" s="50">
        <f t="shared" si="1"/>
        <v>220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70</v>
      </c>
      <c r="G5" s="20" t="s">
        <v>3</v>
      </c>
      <c r="H5" s="18" t="s">
        <v>71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73.333333333333329</v>
      </c>
      <c r="T5" s="50">
        <f t="shared" si="1"/>
        <v>220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1100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Q10</f>
        <v>73.333333333333329</v>
      </c>
      <c r="T6" s="50">
        <f t="shared" si="1"/>
        <v>73.333333333333329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72</v>
      </c>
      <c r="N7" s="48">
        <v>3</v>
      </c>
      <c r="O7" s="48" t="s">
        <v>20</v>
      </c>
      <c r="P7" s="48">
        <v>1</v>
      </c>
      <c r="Q7" s="48">
        <f t="shared" si="0"/>
        <v>3</v>
      </c>
      <c r="R7" s="48" t="s">
        <v>20</v>
      </c>
      <c r="S7" s="49">
        <f>Q10</f>
        <v>73.333333333333329</v>
      </c>
      <c r="T7" s="50">
        <f t="shared" si="1"/>
        <v>220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73</v>
      </c>
      <c r="L8" s="9">
        <v>0.7</v>
      </c>
      <c r="M8" s="47" t="s">
        <v>47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f>Q10</f>
        <v>73.333333333333329</v>
      </c>
      <c r="T8" s="50">
        <f t="shared" si="1"/>
        <v>73.333333333333329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15</v>
      </c>
      <c r="R9" s="48"/>
      <c r="S9" s="49"/>
      <c r="T9" s="50">
        <f>SUM(T3:T8)</f>
        <v>1099.9999999999998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173.33333333333331</v>
      </c>
      <c r="H10" s="18"/>
      <c r="I10" s="18"/>
      <c r="J10" s="58"/>
      <c r="K10" s="59"/>
      <c r="L10" s="3">
        <f>SUM(L4:L9)</f>
        <v>12.7</v>
      </c>
      <c r="N10" s="51">
        <f>G6</f>
        <v>1100</v>
      </c>
      <c r="O10" s="48" t="s">
        <v>21</v>
      </c>
      <c r="P10" s="49">
        <f>Q9</f>
        <v>15</v>
      </c>
      <c r="Q10" s="49">
        <f>SUM(N10/P10)</f>
        <v>73.333333333333329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73.333333333333329</v>
      </c>
      <c r="O11" s="48" t="s">
        <v>20</v>
      </c>
      <c r="P11" s="48">
        <v>1</v>
      </c>
      <c r="Q11" s="49">
        <f>SUM(N11*P11)</f>
        <v>73.333333333333329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73.333333333333329</v>
      </c>
      <c r="K13" s="11">
        <f>SUM(H13*I13*J13)</f>
        <v>73.333333333333329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173.33333333333331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33.333333333333336</v>
      </c>
      <c r="T16" s="57">
        <f t="shared" ref="T16:T21" si="3">SUM(Q16*S16)</f>
        <v>133.33333333333334</v>
      </c>
    </row>
    <row r="17" spans="2:22" ht="18.75" x14ac:dyDescent="0.3">
      <c r="B17" s="1"/>
      <c r="C17" s="36" t="s">
        <v>74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Q22</f>
        <v>33.333333333333336</v>
      </c>
      <c r="T17" s="50">
        <f t="shared" si="3"/>
        <v>100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75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33.333333333333336</v>
      </c>
      <c r="T18" s="50">
        <f t="shared" si="3"/>
        <v>100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33.333333333333336</v>
      </c>
      <c r="T19" s="50">
        <f t="shared" si="3"/>
        <v>33.333333333333336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33.333333333333336</v>
      </c>
      <c r="K20" s="37">
        <f>T21</f>
        <v>33.333333333333336</v>
      </c>
      <c r="L20" s="2"/>
      <c r="M20" s="47" t="s">
        <v>76</v>
      </c>
      <c r="N20" s="48">
        <v>3</v>
      </c>
      <c r="O20" s="48" t="s">
        <v>20</v>
      </c>
      <c r="P20" s="48">
        <v>1</v>
      </c>
      <c r="Q20" s="48">
        <f t="shared" si="2"/>
        <v>3</v>
      </c>
      <c r="R20" s="48" t="s">
        <v>20</v>
      </c>
      <c r="S20" s="49">
        <f>Q22</f>
        <v>33.333333333333336</v>
      </c>
      <c r="T20" s="50">
        <f t="shared" si="3"/>
        <v>100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33.333333333333336</v>
      </c>
      <c r="T21" s="50">
        <f t="shared" si="3"/>
        <v>33.333333333333336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206.66666666666666</v>
      </c>
      <c r="L22" s="2"/>
      <c r="M22" s="1"/>
      <c r="N22" s="51">
        <f>G19</f>
        <v>500</v>
      </c>
      <c r="O22" s="48" t="s">
        <v>21</v>
      </c>
      <c r="P22" s="48">
        <f>SUM(Q16:Q21)</f>
        <v>15</v>
      </c>
      <c r="Q22" s="49">
        <f>SUM(N22/P22)</f>
        <v>33.333333333333336</v>
      </c>
      <c r="R22" s="48"/>
      <c r="S22" s="48"/>
      <c r="T22" s="50">
        <f>SUM(T16:T21)</f>
        <v>500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33.333333333333336</v>
      </c>
      <c r="O23" s="60" t="s">
        <v>20</v>
      </c>
      <c r="P23" s="60">
        <v>1</v>
      </c>
      <c r="Q23" s="65">
        <f>SUM(N23*P23)</f>
        <v>33.333333333333336</v>
      </c>
      <c r="R23" s="10"/>
      <c r="S23" s="10"/>
      <c r="T23" s="8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B44F-B168-4BB5-97D1-424333752DF3}">
  <dimension ref="B1:X23"/>
  <sheetViews>
    <sheetView topLeftCell="A10" workbookViewId="0">
      <selection activeCell="J25" sqref="I25:J25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58.266666666666666</v>
      </c>
      <c r="T3" s="46">
        <f t="shared" ref="T3:T8" si="1">SUM(Q3*S3)</f>
        <v>233.06666666666666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91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Q10</f>
        <v>58.266666666666666</v>
      </c>
      <c r="T4" s="50">
        <f t="shared" si="1"/>
        <v>174.8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71</v>
      </c>
      <c r="G5" s="20" t="s">
        <v>3</v>
      </c>
      <c r="H5" s="18" t="s">
        <v>92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58.266666666666666</v>
      </c>
      <c r="T5" s="50">
        <f t="shared" si="1"/>
        <v>174.8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874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Q10</f>
        <v>58.266666666666666</v>
      </c>
      <c r="T6" s="50">
        <f t="shared" si="1"/>
        <v>58.266666666666666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72</v>
      </c>
      <c r="N7" s="48">
        <v>3</v>
      </c>
      <c r="O7" s="48" t="s">
        <v>20</v>
      </c>
      <c r="P7" s="48">
        <v>1</v>
      </c>
      <c r="Q7" s="48">
        <f t="shared" si="0"/>
        <v>3</v>
      </c>
      <c r="R7" s="48" t="s">
        <v>20</v>
      </c>
      <c r="S7" s="49">
        <f>Q10</f>
        <v>58.266666666666666</v>
      </c>
      <c r="T7" s="50">
        <f t="shared" si="1"/>
        <v>174.8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73</v>
      </c>
      <c r="L8" s="9">
        <v>3</v>
      </c>
      <c r="M8" s="47" t="s">
        <v>47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f>Q10</f>
        <v>58.266666666666666</v>
      </c>
      <c r="T8" s="50">
        <f t="shared" si="1"/>
        <v>58.266666666666666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15</v>
      </c>
      <c r="R9" s="48"/>
      <c r="S9" s="49"/>
      <c r="T9" s="50">
        <f>SUM(T3:T8)</f>
        <v>874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58.266666666666666</v>
      </c>
      <c r="H10" s="18"/>
      <c r="I10" s="18"/>
      <c r="J10" s="58"/>
      <c r="K10" s="59"/>
      <c r="L10" s="3">
        <f>SUM(L4:L9)</f>
        <v>15</v>
      </c>
      <c r="N10" s="51">
        <f>G6</f>
        <v>874</v>
      </c>
      <c r="O10" s="48" t="s">
        <v>21</v>
      </c>
      <c r="P10" s="49">
        <f>Q9</f>
        <v>15</v>
      </c>
      <c r="Q10" s="49">
        <f>SUM(N10/P10)</f>
        <v>58.266666666666666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58.266666666666666</v>
      </c>
      <c r="O11" s="48" t="s">
        <v>20</v>
      </c>
      <c r="P11" s="48">
        <v>1</v>
      </c>
      <c r="Q11" s="49">
        <f>SUM(N11*P11)</f>
        <v>58.266666666666666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58.266666666666666</v>
      </c>
      <c r="K13" s="11">
        <f>SUM(H13*I13*J13)</f>
        <v>58.266666666666666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/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58.266666666666666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31.6</v>
      </c>
      <c r="T16" s="57">
        <f t="shared" ref="T16:T21" si="3">SUM(Q16*S16)</f>
        <v>126.4</v>
      </c>
    </row>
    <row r="17" spans="2:22" ht="18.75" x14ac:dyDescent="0.3">
      <c r="B17" s="1"/>
      <c r="C17" s="36" t="s">
        <v>93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Q22</f>
        <v>31.6</v>
      </c>
      <c r="T17" s="50">
        <f t="shared" si="3"/>
        <v>94.800000000000011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94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31.6</v>
      </c>
      <c r="T18" s="50">
        <f t="shared" si="3"/>
        <v>94.800000000000011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474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31.6</v>
      </c>
      <c r="T19" s="50">
        <f t="shared" si="3"/>
        <v>31.6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31.6</v>
      </c>
      <c r="K20" s="37">
        <f>T21</f>
        <v>31.6</v>
      </c>
      <c r="L20" s="2"/>
      <c r="M20" s="47" t="s">
        <v>76</v>
      </c>
      <c r="N20" s="48">
        <v>3</v>
      </c>
      <c r="O20" s="48" t="s">
        <v>20</v>
      </c>
      <c r="P20" s="48">
        <v>1</v>
      </c>
      <c r="Q20" s="48">
        <f t="shared" si="2"/>
        <v>3</v>
      </c>
      <c r="R20" s="48" t="s">
        <v>20</v>
      </c>
      <c r="S20" s="49">
        <f>Q22</f>
        <v>31.6</v>
      </c>
      <c r="T20" s="50">
        <f t="shared" si="3"/>
        <v>94.800000000000011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31.6</v>
      </c>
      <c r="T21" s="50">
        <f t="shared" si="3"/>
        <v>31.6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89.866666666666674</v>
      </c>
      <c r="L22" s="2"/>
      <c r="M22" s="1"/>
      <c r="N22" s="51">
        <f>G19</f>
        <v>474</v>
      </c>
      <c r="O22" s="48" t="s">
        <v>21</v>
      </c>
      <c r="P22" s="48">
        <f>SUM(Q16:Q21)</f>
        <v>15</v>
      </c>
      <c r="Q22" s="49">
        <f>SUM(N22/P22)</f>
        <v>31.6</v>
      </c>
      <c r="R22" s="48"/>
      <c r="S22" s="48"/>
      <c r="T22" s="50">
        <f>SUM(T16:T21)</f>
        <v>474.00000000000006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31.6</v>
      </c>
      <c r="O23" s="60" t="s">
        <v>20</v>
      </c>
      <c r="P23" s="60">
        <v>1</v>
      </c>
      <c r="Q23" s="65">
        <f>SUM(N23*P23)</f>
        <v>31.6</v>
      </c>
      <c r="R23" s="10"/>
      <c r="S23" s="10"/>
      <c r="T23" s="8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9958-39CF-489A-96B6-33253B861965}">
  <dimension ref="B1:X23"/>
  <sheetViews>
    <sheetView topLeftCell="A4" workbookViewId="0">
      <selection activeCell="G20" sqref="G20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44.642857142857146</v>
      </c>
      <c r="T3" s="46">
        <f t="shared" ref="T3:T8" si="1">SUM(Q3*S3)</f>
        <v>178.57142857142858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101</v>
      </c>
      <c r="G4" s="18"/>
      <c r="H4" s="18"/>
      <c r="I4" s="18"/>
      <c r="J4" s="1" t="s">
        <v>22</v>
      </c>
      <c r="L4" s="9">
        <v>4</v>
      </c>
      <c r="M4" s="47" t="s">
        <v>96</v>
      </c>
      <c r="N4" s="48">
        <v>2</v>
      </c>
      <c r="O4" s="48" t="s">
        <v>20</v>
      </c>
      <c r="P4" s="48">
        <v>1</v>
      </c>
      <c r="Q4" s="48">
        <f t="shared" si="0"/>
        <v>2</v>
      </c>
      <c r="R4" s="48" t="s">
        <v>20</v>
      </c>
      <c r="S4" s="49">
        <f>Q10</f>
        <v>44.642857142857146</v>
      </c>
      <c r="T4" s="50">
        <f t="shared" si="1"/>
        <v>89.285714285714292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95</v>
      </c>
      <c r="G5" s="20" t="s">
        <v>3</v>
      </c>
      <c r="H5" s="18" t="s">
        <v>102</v>
      </c>
      <c r="I5" s="18"/>
      <c r="J5" s="1" t="s">
        <v>97</v>
      </c>
      <c r="L5" s="9" t="s">
        <v>98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44.642857142857146</v>
      </c>
      <c r="T5" s="50">
        <f t="shared" si="1"/>
        <v>133.92857142857144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625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Q10</f>
        <v>44.642857142857146</v>
      </c>
      <c r="T6" s="50">
        <f t="shared" si="1"/>
        <v>44.642857142857146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47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f>Q10</f>
        <v>44.642857142857146</v>
      </c>
      <c r="T7" s="50">
        <f t="shared" si="1"/>
        <v>44.642857142857146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99</v>
      </c>
      <c r="L8" s="9">
        <v>3</v>
      </c>
      <c r="M8" s="47" t="s">
        <v>100</v>
      </c>
      <c r="N8" s="48">
        <v>3</v>
      </c>
      <c r="O8" s="48" t="s">
        <v>20</v>
      </c>
      <c r="P8" s="48">
        <v>1</v>
      </c>
      <c r="Q8" s="48">
        <f t="shared" si="0"/>
        <v>3</v>
      </c>
      <c r="R8" s="48" t="s">
        <v>20</v>
      </c>
      <c r="S8" s="49">
        <f>Q10</f>
        <v>44.642857142857146</v>
      </c>
      <c r="T8" s="50">
        <f t="shared" si="1"/>
        <v>133.92857142857144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14</v>
      </c>
      <c r="R9" s="48"/>
      <c r="S9" s="49"/>
      <c r="T9" s="50">
        <f>SUM(T3:T8)</f>
        <v>625.00000000000011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44.642857142857146</v>
      </c>
      <c r="H10" s="18"/>
      <c r="I10" s="18"/>
      <c r="J10" s="58"/>
      <c r="K10" s="59"/>
      <c r="L10" s="3">
        <f>SUM(L4:L9)</f>
        <v>12</v>
      </c>
      <c r="N10" s="51">
        <f>G6</f>
        <v>625</v>
      </c>
      <c r="O10" s="48" t="s">
        <v>21</v>
      </c>
      <c r="P10" s="49">
        <f>Q9</f>
        <v>14</v>
      </c>
      <c r="Q10" s="49">
        <f>SUM(N10/P10)</f>
        <v>44.642857142857146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44.642857142857146</v>
      </c>
      <c r="O11" s="48" t="s">
        <v>20</v>
      </c>
      <c r="P11" s="48">
        <v>3</v>
      </c>
      <c r="Q11" s="49">
        <f>SUM(N11*P11)</f>
        <v>133.92857142857144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44.642857142857146</v>
      </c>
      <c r="K13" s="11">
        <f>SUM(H13*I13*J13)</f>
        <v>44.642857142857146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/>
      <c r="G14" s="31"/>
      <c r="H14" s="34"/>
      <c r="I14" s="34"/>
      <c r="J14" s="35"/>
      <c r="K14" s="28"/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44.642857142857146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35.714285714285715</v>
      </c>
      <c r="T16" s="57">
        <f t="shared" ref="T16:T21" si="3">SUM(Q16*S16)</f>
        <v>142.85714285714286</v>
      </c>
    </row>
    <row r="17" spans="2:22" ht="18.75" x14ac:dyDescent="0.3">
      <c r="B17" s="1"/>
      <c r="C17" s="36" t="s">
        <v>103</v>
      </c>
      <c r="D17" s="36"/>
      <c r="E17" s="36"/>
      <c r="F17" s="36"/>
      <c r="G17" s="36"/>
      <c r="H17" s="18"/>
      <c r="L17" s="2"/>
      <c r="M17" s="47" t="s">
        <v>96</v>
      </c>
      <c r="N17" s="48">
        <v>2</v>
      </c>
      <c r="O17" s="48" t="s">
        <v>20</v>
      </c>
      <c r="P17" s="48">
        <v>1</v>
      </c>
      <c r="Q17" s="48">
        <f t="shared" si="2"/>
        <v>2</v>
      </c>
      <c r="R17" s="48" t="s">
        <v>20</v>
      </c>
      <c r="S17" s="49">
        <f>Q22</f>
        <v>35.714285714285715</v>
      </c>
      <c r="T17" s="50">
        <f t="shared" si="3"/>
        <v>71.428571428571431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104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35.714285714285715</v>
      </c>
      <c r="T18" s="50">
        <f t="shared" si="3"/>
        <v>107.14285714285714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6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35.714285714285715</v>
      </c>
      <c r="T19" s="50">
        <f t="shared" si="3"/>
        <v>35.714285714285715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35.714285714285715</v>
      </c>
      <c r="K20" s="37">
        <f>Q23</f>
        <v>35.714285714285715</v>
      </c>
      <c r="L20" s="2"/>
      <c r="M20" s="47" t="s">
        <v>47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Q22</f>
        <v>35.714285714285715</v>
      </c>
      <c r="T20" s="50">
        <f t="shared" si="3"/>
        <v>35.714285714285715</v>
      </c>
    </row>
    <row r="21" spans="2:22" ht="19.5" thickBot="1" x14ac:dyDescent="0.35">
      <c r="B21" s="1"/>
      <c r="G21" s="30" t="s">
        <v>105</v>
      </c>
      <c r="H21" s="25">
        <f>A28</f>
        <v>0</v>
      </c>
      <c r="L21" s="2"/>
      <c r="M21" s="47" t="s">
        <v>100</v>
      </c>
      <c r="N21" s="48">
        <v>3</v>
      </c>
      <c r="O21" s="48" t="s">
        <v>20</v>
      </c>
      <c r="P21" s="48">
        <v>1</v>
      </c>
      <c r="Q21" s="48">
        <f t="shared" si="2"/>
        <v>3</v>
      </c>
      <c r="R21" s="48" t="s">
        <v>20</v>
      </c>
      <c r="S21" s="49">
        <f>Q22</f>
        <v>35.714285714285715</v>
      </c>
      <c r="T21" s="50">
        <f t="shared" si="3"/>
        <v>107.14285714285714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80.357142857142861</v>
      </c>
      <c r="L22" s="2"/>
      <c r="M22" s="1"/>
      <c r="N22" s="51">
        <f>G19</f>
        <v>500</v>
      </c>
      <c r="O22" s="48" t="s">
        <v>21</v>
      </c>
      <c r="P22" s="48">
        <f>Q9</f>
        <v>14</v>
      </c>
      <c r="Q22" s="49">
        <f>SUM(N22/P22)</f>
        <v>35.714285714285715</v>
      </c>
      <c r="R22" s="48"/>
      <c r="S22" s="48"/>
      <c r="T22" s="50">
        <f>SUM(T16:T21)</f>
        <v>500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35.714285714285715</v>
      </c>
      <c r="O23" s="60" t="s">
        <v>20</v>
      </c>
      <c r="P23" s="60">
        <f>I13</f>
        <v>1</v>
      </c>
      <c r="Q23" s="65">
        <f>SUM(N23*P23)</f>
        <v>35.714285714285715</v>
      </c>
      <c r="R23" s="10"/>
      <c r="S23" s="10"/>
      <c r="T23" s="8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2539-EFBE-4DE6-945E-2F5790354692}">
  <dimension ref="B1:X23"/>
  <sheetViews>
    <sheetView topLeftCell="A4" workbookViewId="0">
      <selection activeCell="G20" sqref="G20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79.692307692307693</v>
      </c>
      <c r="T3" s="46">
        <f t="shared" ref="T3:T8" si="1">SUM(Q3*S3)</f>
        <v>318.76923076923077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106</v>
      </c>
      <c r="G4" s="18"/>
      <c r="H4" s="18"/>
      <c r="I4" s="18"/>
      <c r="J4" s="1" t="s">
        <v>22</v>
      </c>
      <c r="L4" s="9">
        <v>4</v>
      </c>
      <c r="M4" s="47" t="s">
        <v>96</v>
      </c>
      <c r="N4" s="48">
        <v>1</v>
      </c>
      <c r="O4" s="48" t="s">
        <v>20</v>
      </c>
      <c r="P4" s="48">
        <v>1</v>
      </c>
      <c r="Q4" s="48">
        <f t="shared" si="0"/>
        <v>1</v>
      </c>
      <c r="R4" s="48" t="s">
        <v>20</v>
      </c>
      <c r="S4" s="49">
        <f>Q10</f>
        <v>79.692307692307693</v>
      </c>
      <c r="T4" s="50">
        <f t="shared" si="1"/>
        <v>79.692307692307693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95</v>
      </c>
      <c r="G5" s="20" t="s">
        <v>3</v>
      </c>
      <c r="H5" s="18" t="s">
        <v>102</v>
      </c>
      <c r="I5" s="18"/>
      <c r="J5" s="1" t="s">
        <v>107</v>
      </c>
      <c r="L5" s="9">
        <v>1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79.692307692307693</v>
      </c>
      <c r="T5" s="50">
        <f t="shared" si="1"/>
        <v>239.07692307692309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1036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Q10</f>
        <v>79.692307692307693</v>
      </c>
      <c r="T6" s="50">
        <f t="shared" si="1"/>
        <v>79.692307692307693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47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f>Q10</f>
        <v>79.692307692307693</v>
      </c>
      <c r="T7" s="50">
        <f t="shared" si="1"/>
        <v>79.692307692307693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99</v>
      </c>
      <c r="L8" s="9">
        <v>3</v>
      </c>
      <c r="M8" s="47" t="s">
        <v>100</v>
      </c>
      <c r="N8" s="48">
        <v>3</v>
      </c>
      <c r="O8" s="48" t="s">
        <v>20</v>
      </c>
      <c r="P8" s="48">
        <v>1</v>
      </c>
      <c r="Q8" s="48">
        <f t="shared" si="0"/>
        <v>3</v>
      </c>
      <c r="R8" s="48" t="s">
        <v>20</v>
      </c>
      <c r="S8" s="49">
        <f>Q10</f>
        <v>79.692307692307693</v>
      </c>
      <c r="T8" s="50">
        <f t="shared" si="1"/>
        <v>239.07692307692309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13</v>
      </c>
      <c r="R9" s="48"/>
      <c r="S9" s="49"/>
      <c r="T9" s="50">
        <f>SUM(T3:T8)</f>
        <v>1036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79.692307692307693</v>
      </c>
      <c r="H10" s="18"/>
      <c r="I10" s="18"/>
      <c r="J10" s="58"/>
      <c r="K10" s="59"/>
      <c r="L10" s="3">
        <f>SUM(L4:L9)</f>
        <v>13</v>
      </c>
      <c r="N10" s="51">
        <f>G6</f>
        <v>1036</v>
      </c>
      <c r="O10" s="48" t="s">
        <v>21</v>
      </c>
      <c r="P10" s="49">
        <f>Q9</f>
        <v>13</v>
      </c>
      <c r="Q10" s="49">
        <f>SUM(N10/P10)</f>
        <v>79.692307692307693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79.692307692307693</v>
      </c>
      <c r="O11" s="48" t="s">
        <v>20</v>
      </c>
      <c r="P11" s="48">
        <v>3</v>
      </c>
      <c r="Q11" s="49">
        <f>SUM(N11*P11)</f>
        <v>239.07692307692309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79.692307692307693</v>
      </c>
      <c r="K13" s="11">
        <f>SUM(H13*I13*J13)</f>
        <v>79.692307692307693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/>
      <c r="G14" s="31"/>
      <c r="H14" s="34"/>
      <c r="I14" s="34"/>
      <c r="J14" s="35"/>
      <c r="K14" s="28"/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79.692307692307693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46.153846153846153</v>
      </c>
      <c r="T16" s="57">
        <f t="shared" ref="T16:T21" si="3">SUM(Q16*S16)</f>
        <v>184.61538461538461</v>
      </c>
    </row>
    <row r="17" spans="2:22" ht="18.75" x14ac:dyDescent="0.3">
      <c r="B17" s="1"/>
      <c r="C17" s="36" t="s">
        <v>103</v>
      </c>
      <c r="D17" s="36"/>
      <c r="E17" s="36"/>
      <c r="F17" s="36"/>
      <c r="G17" s="36"/>
      <c r="H17" s="18"/>
      <c r="L17" s="2"/>
      <c r="M17" s="47" t="s">
        <v>96</v>
      </c>
      <c r="N17" s="48">
        <v>2</v>
      </c>
      <c r="O17" s="48" t="s">
        <v>20</v>
      </c>
      <c r="P17" s="48">
        <v>1</v>
      </c>
      <c r="Q17" s="48">
        <f t="shared" si="2"/>
        <v>2</v>
      </c>
      <c r="R17" s="48" t="s">
        <v>20</v>
      </c>
      <c r="S17" s="49">
        <f>Q22</f>
        <v>46.153846153846153</v>
      </c>
      <c r="T17" s="50">
        <f t="shared" si="3"/>
        <v>92.307692307692307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104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46.153846153846153</v>
      </c>
      <c r="T18" s="50">
        <f t="shared" si="3"/>
        <v>138.46153846153845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61">
        <v>600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46.153846153846153</v>
      </c>
      <c r="T19" s="50">
        <f t="shared" si="3"/>
        <v>46.153846153846153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46.153846153846153</v>
      </c>
      <c r="K20" s="37">
        <f>Q23</f>
        <v>46.153846153846153</v>
      </c>
      <c r="L20" s="2"/>
      <c r="M20" s="47" t="s">
        <v>47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Q22</f>
        <v>46.153846153846153</v>
      </c>
      <c r="T20" s="50">
        <f t="shared" si="3"/>
        <v>46.153846153846153</v>
      </c>
    </row>
    <row r="21" spans="2:22" ht="19.5" thickBot="1" x14ac:dyDescent="0.35">
      <c r="B21" s="1"/>
      <c r="G21" s="30" t="s">
        <v>105</v>
      </c>
      <c r="H21" s="25">
        <f>A28</f>
        <v>0</v>
      </c>
      <c r="L21" s="2"/>
      <c r="M21" s="47" t="s">
        <v>100</v>
      </c>
      <c r="N21" s="48">
        <v>3</v>
      </c>
      <c r="O21" s="48" t="s">
        <v>20</v>
      </c>
      <c r="P21" s="48">
        <v>1</v>
      </c>
      <c r="Q21" s="48">
        <f t="shared" si="2"/>
        <v>3</v>
      </c>
      <c r="R21" s="48" t="s">
        <v>20</v>
      </c>
      <c r="S21" s="49">
        <f>Q22</f>
        <v>46.153846153846153</v>
      </c>
      <c r="T21" s="50">
        <f t="shared" si="3"/>
        <v>138.46153846153845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125.84615384615384</v>
      </c>
      <c r="L22" s="2"/>
      <c r="M22" s="1"/>
      <c r="N22" s="51">
        <f>G19</f>
        <v>600</v>
      </c>
      <c r="O22" s="48" t="s">
        <v>21</v>
      </c>
      <c r="P22" s="48">
        <f>Q9</f>
        <v>13</v>
      </c>
      <c r="Q22" s="49">
        <f>SUM(N22/P22)</f>
        <v>46.153846153846153</v>
      </c>
      <c r="R22" s="48"/>
      <c r="S22" s="48"/>
      <c r="T22" s="50">
        <f>SUM(T16:T21)</f>
        <v>646.15384615384608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46.153846153846153</v>
      </c>
      <c r="O23" s="60" t="s">
        <v>20</v>
      </c>
      <c r="P23" s="60">
        <f>I13</f>
        <v>1</v>
      </c>
      <c r="Q23" s="65">
        <f>SUM(N23*P23)</f>
        <v>46.153846153846153</v>
      </c>
      <c r="R23" s="10"/>
      <c r="S23" s="10"/>
      <c r="T23" s="8"/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B32-0AD1-408D-98A3-E880891D0856}">
  <dimension ref="B1:X25"/>
  <sheetViews>
    <sheetView workbookViewId="0">
      <selection activeCell="G25" sqref="G25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71.428571428571431</v>
      </c>
      <c r="T3" s="46">
        <f t="shared" ref="T3:T8" si="1">SUM(Q3*S3)</f>
        <v>285.71428571428572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108</v>
      </c>
      <c r="G4" s="18"/>
      <c r="H4" s="18"/>
      <c r="I4" s="18"/>
      <c r="J4" s="1" t="s">
        <v>22</v>
      </c>
      <c r="L4" s="9">
        <v>4</v>
      </c>
      <c r="M4" s="47" t="s">
        <v>96</v>
      </c>
      <c r="N4" s="48">
        <v>1</v>
      </c>
      <c r="O4" s="48" t="s">
        <v>20</v>
      </c>
      <c r="P4" s="48">
        <v>1</v>
      </c>
      <c r="Q4" s="48">
        <f t="shared" si="0"/>
        <v>1</v>
      </c>
      <c r="R4" s="48" t="s">
        <v>20</v>
      </c>
      <c r="S4" s="49">
        <f>Q10</f>
        <v>71.428571428571431</v>
      </c>
      <c r="T4" s="50">
        <f t="shared" si="1"/>
        <v>71.428571428571431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102</v>
      </c>
      <c r="G5" s="20" t="s">
        <v>3</v>
      </c>
      <c r="H5" s="18" t="s">
        <v>109</v>
      </c>
      <c r="I5" s="18"/>
      <c r="J5" s="1" t="s">
        <v>107</v>
      </c>
      <c r="L5" s="9">
        <v>1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71.428571428571431</v>
      </c>
      <c r="T5" s="50">
        <f t="shared" si="1"/>
        <v>214.28571428571428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1000</v>
      </c>
      <c r="H6" s="18"/>
      <c r="I6" s="18"/>
      <c r="J6" s="1" t="s">
        <v>23</v>
      </c>
      <c r="L6" s="9">
        <v>3</v>
      </c>
      <c r="M6" s="47" t="s">
        <v>110</v>
      </c>
      <c r="N6" s="48">
        <v>1</v>
      </c>
      <c r="O6" s="48" t="s">
        <v>20</v>
      </c>
      <c r="P6" s="48">
        <v>2</v>
      </c>
      <c r="Q6" s="48">
        <f t="shared" si="0"/>
        <v>2</v>
      </c>
      <c r="R6" s="48" t="s">
        <v>20</v>
      </c>
      <c r="S6" s="49">
        <f>Q10</f>
        <v>71.428571428571431</v>
      </c>
      <c r="T6" s="50">
        <f t="shared" si="1"/>
        <v>142.85714285714286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111</v>
      </c>
      <c r="L7" s="9">
        <v>2</v>
      </c>
      <c r="M7" s="47" t="s">
        <v>47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f>Q10</f>
        <v>71.428571428571431</v>
      </c>
      <c r="T7" s="50">
        <f t="shared" si="1"/>
        <v>71.428571428571431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99</v>
      </c>
      <c r="L8" s="9">
        <v>3</v>
      </c>
      <c r="M8" s="47" t="s">
        <v>100</v>
      </c>
      <c r="N8" s="48">
        <v>3</v>
      </c>
      <c r="O8" s="48" t="s">
        <v>20</v>
      </c>
      <c r="P8" s="48">
        <v>1</v>
      </c>
      <c r="Q8" s="48">
        <f t="shared" si="0"/>
        <v>3</v>
      </c>
      <c r="R8" s="48" t="s">
        <v>20</v>
      </c>
      <c r="S8" s="49">
        <f>Q10</f>
        <v>71.428571428571431</v>
      </c>
      <c r="T8" s="50">
        <f t="shared" si="1"/>
        <v>214.28571428571428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14</v>
      </c>
      <c r="R9" s="48"/>
      <c r="S9" s="49"/>
      <c r="T9" s="50">
        <f>SUM(T3:T8)</f>
        <v>1000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71.428571428571431</v>
      </c>
      <c r="H10" s="18"/>
      <c r="I10" s="18"/>
      <c r="J10" s="58"/>
      <c r="K10" s="59"/>
      <c r="L10" s="3">
        <f>SUM(L4:L9)</f>
        <v>14</v>
      </c>
      <c r="N10" s="51">
        <f>G6</f>
        <v>1000</v>
      </c>
      <c r="O10" s="48" t="s">
        <v>21</v>
      </c>
      <c r="P10" s="49">
        <f>Q9</f>
        <v>14</v>
      </c>
      <c r="Q10" s="49">
        <f>SUM(N10/P10)</f>
        <v>71.428571428571431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71.428571428571431</v>
      </c>
      <c r="O11" s="48" t="s">
        <v>20</v>
      </c>
      <c r="P11" s="48">
        <v>3</v>
      </c>
      <c r="Q11" s="49">
        <f>SUM(N11*P11)</f>
        <v>214.28571428571428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71.428571428571431</v>
      </c>
      <c r="K13" s="11">
        <f>SUM(H13*I13*J13)</f>
        <v>71.428571428571431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/>
      <c r="G14" s="31"/>
      <c r="H14" s="34"/>
      <c r="I14" s="34"/>
      <c r="J14" s="35"/>
      <c r="K14" s="28"/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71.428571428571431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31.285714285714285</v>
      </c>
      <c r="T16" s="57">
        <f t="shared" ref="T16:T21" si="3">SUM(Q16*S16)</f>
        <v>125.14285714285714</v>
      </c>
    </row>
    <row r="17" spans="2:22" ht="18.75" x14ac:dyDescent="0.3">
      <c r="B17" s="1"/>
      <c r="C17" s="36" t="s">
        <v>112</v>
      </c>
      <c r="D17" s="36"/>
      <c r="E17" s="36"/>
      <c r="F17" s="36"/>
      <c r="G17" s="36"/>
      <c r="H17" s="18"/>
      <c r="L17" s="2"/>
      <c r="M17" s="47" t="s">
        <v>96</v>
      </c>
      <c r="N17" s="48">
        <v>2</v>
      </c>
      <c r="O17" s="48" t="s">
        <v>20</v>
      </c>
      <c r="P17" s="48">
        <v>1</v>
      </c>
      <c r="Q17" s="48">
        <f t="shared" si="2"/>
        <v>2</v>
      </c>
      <c r="R17" s="48" t="s">
        <v>20</v>
      </c>
      <c r="S17" s="49">
        <f>Q22</f>
        <v>31.285714285714285</v>
      </c>
      <c r="T17" s="50">
        <f t="shared" si="3"/>
        <v>62.571428571428569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113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31.285714285714285</v>
      </c>
      <c r="T18" s="50">
        <f t="shared" si="3"/>
        <v>93.857142857142861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61">
        <v>438</v>
      </c>
      <c r="H19" s="18"/>
      <c r="L19" s="2"/>
      <c r="M19" s="47"/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31.285714285714285</v>
      </c>
      <c r="T19" s="50">
        <f t="shared" si="3"/>
        <v>31.285714285714285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31.285714285714285</v>
      </c>
      <c r="K20" s="37">
        <f>Q23</f>
        <v>31.285714285714285</v>
      </c>
      <c r="L20" s="2"/>
      <c r="M20" s="47" t="s">
        <v>47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Q22</f>
        <v>31.285714285714285</v>
      </c>
      <c r="T20" s="50">
        <f t="shared" si="3"/>
        <v>31.285714285714285</v>
      </c>
    </row>
    <row r="21" spans="2:22" ht="19.5" thickBot="1" x14ac:dyDescent="0.35">
      <c r="B21" s="1"/>
      <c r="G21" s="30" t="s">
        <v>105</v>
      </c>
      <c r="H21" s="25">
        <f>A28</f>
        <v>0</v>
      </c>
      <c r="L21" s="2"/>
      <c r="M21" s="47" t="s">
        <v>100</v>
      </c>
      <c r="N21" s="48">
        <v>3</v>
      </c>
      <c r="O21" s="48" t="s">
        <v>20</v>
      </c>
      <c r="P21" s="48">
        <v>1</v>
      </c>
      <c r="Q21" s="48">
        <f t="shared" si="2"/>
        <v>3</v>
      </c>
      <c r="R21" s="48" t="s">
        <v>20</v>
      </c>
      <c r="S21" s="49">
        <f>Q22</f>
        <v>31.285714285714285</v>
      </c>
      <c r="T21" s="50">
        <f t="shared" si="3"/>
        <v>93.857142857142861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102.71428571428572</v>
      </c>
      <c r="L22" s="2"/>
      <c r="M22" s="1"/>
      <c r="N22" s="51">
        <f>G19</f>
        <v>438</v>
      </c>
      <c r="O22" s="48" t="s">
        <v>21</v>
      </c>
      <c r="P22" s="48">
        <f>Q9</f>
        <v>14</v>
      </c>
      <c r="Q22" s="49">
        <f>SUM(N22/P22)</f>
        <v>31.285714285714285</v>
      </c>
      <c r="R22" s="48"/>
      <c r="S22" s="48"/>
      <c r="T22" s="50">
        <f>SUM(T16:T21)</f>
        <v>438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31.285714285714285</v>
      </c>
      <c r="O23" s="60" t="s">
        <v>20</v>
      </c>
      <c r="P23" s="60">
        <f>I13</f>
        <v>1</v>
      </c>
      <c r="Q23" s="65">
        <f>SUM(N23*P23)</f>
        <v>31.285714285714285</v>
      </c>
      <c r="R23" s="10"/>
      <c r="S23" s="10"/>
      <c r="T23" s="8"/>
    </row>
    <row r="25" spans="2:22" x14ac:dyDescent="0.25">
      <c r="N25" t="s">
        <v>110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3145-BE90-43CF-920B-D06C5494E557}">
  <dimension ref="B1:X25"/>
  <sheetViews>
    <sheetView workbookViewId="0">
      <selection activeCell="J25" sqref="J25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67.071428571428569</v>
      </c>
      <c r="T3" s="46">
        <f t="shared" ref="T3:T8" si="1">SUM(Q3*S3)</f>
        <v>268.28571428571428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114</v>
      </c>
      <c r="G4" s="18"/>
      <c r="H4" s="18"/>
      <c r="I4" s="18"/>
      <c r="J4" s="1" t="s">
        <v>22</v>
      </c>
      <c r="L4" s="9">
        <v>4</v>
      </c>
      <c r="M4" s="47" t="s">
        <v>96</v>
      </c>
      <c r="N4" s="48">
        <v>1</v>
      </c>
      <c r="O4" s="48" t="s">
        <v>20</v>
      </c>
      <c r="P4" s="48">
        <v>1</v>
      </c>
      <c r="Q4" s="48">
        <f t="shared" si="0"/>
        <v>1</v>
      </c>
      <c r="R4" s="48" t="s">
        <v>20</v>
      </c>
      <c r="S4" s="49">
        <f>Q10</f>
        <v>67.071428571428569</v>
      </c>
      <c r="T4" s="50">
        <f t="shared" si="1"/>
        <v>67.071428571428569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109</v>
      </c>
      <c r="G5" s="20" t="s">
        <v>3</v>
      </c>
      <c r="H5" s="18" t="s">
        <v>115</v>
      </c>
      <c r="I5" s="18"/>
      <c r="J5" s="1" t="s">
        <v>107</v>
      </c>
      <c r="L5" s="9">
        <v>1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67.071428571428569</v>
      </c>
      <c r="T5" s="50">
        <f t="shared" si="1"/>
        <v>201.21428571428572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939</v>
      </c>
      <c r="H6" s="18"/>
      <c r="I6" s="18"/>
      <c r="J6" s="1" t="s">
        <v>23</v>
      </c>
      <c r="L6" s="9">
        <v>3</v>
      </c>
      <c r="M6" s="47" t="s">
        <v>110</v>
      </c>
      <c r="N6" s="48">
        <v>1</v>
      </c>
      <c r="O6" s="48" t="s">
        <v>20</v>
      </c>
      <c r="P6" s="48">
        <v>2</v>
      </c>
      <c r="Q6" s="48">
        <f t="shared" si="0"/>
        <v>2</v>
      </c>
      <c r="R6" s="48" t="s">
        <v>20</v>
      </c>
      <c r="S6" s="49">
        <f>Q10</f>
        <v>67.071428571428569</v>
      </c>
      <c r="T6" s="50">
        <f t="shared" si="1"/>
        <v>134.14285714285714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111</v>
      </c>
      <c r="L7" s="9">
        <v>2</v>
      </c>
      <c r="M7" s="47" t="s">
        <v>47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f>Q10</f>
        <v>67.071428571428569</v>
      </c>
      <c r="T7" s="50">
        <f t="shared" si="1"/>
        <v>67.071428571428569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99</v>
      </c>
      <c r="L8" s="9">
        <v>3</v>
      </c>
      <c r="M8" s="47" t="s">
        <v>100</v>
      </c>
      <c r="N8" s="48">
        <v>3</v>
      </c>
      <c r="O8" s="48" t="s">
        <v>20</v>
      </c>
      <c r="P8" s="48">
        <v>1</v>
      </c>
      <c r="Q8" s="48">
        <f t="shared" si="0"/>
        <v>3</v>
      </c>
      <c r="R8" s="48" t="s">
        <v>20</v>
      </c>
      <c r="S8" s="49">
        <f>Q10</f>
        <v>67.071428571428569</v>
      </c>
      <c r="T8" s="50">
        <f t="shared" si="1"/>
        <v>201.21428571428572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14</v>
      </c>
      <c r="R9" s="48"/>
      <c r="S9" s="49"/>
      <c r="T9" s="50">
        <f>SUM(T3:T8)</f>
        <v>939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67.071428571428569</v>
      </c>
      <c r="H10" s="18"/>
      <c r="I10" s="18"/>
      <c r="J10" s="58"/>
      <c r="K10" s="59"/>
      <c r="L10" s="3">
        <f>SUM(L4:L9)</f>
        <v>14</v>
      </c>
      <c r="N10" s="51">
        <f>G6</f>
        <v>939</v>
      </c>
      <c r="O10" s="48" t="s">
        <v>21</v>
      </c>
      <c r="P10" s="49">
        <f>Q9</f>
        <v>14</v>
      </c>
      <c r="Q10" s="49">
        <f>SUM(N10/P10)</f>
        <v>67.071428571428569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67.071428571428569</v>
      </c>
      <c r="O11" s="48" t="s">
        <v>20</v>
      </c>
      <c r="P11" s="48">
        <v>3</v>
      </c>
      <c r="Q11" s="49">
        <f>SUM(N11*P11)</f>
        <v>201.21428571428572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67.071428571428569</v>
      </c>
      <c r="K13" s="11">
        <f>SUM(H13*I13*J13)</f>
        <v>67.071428571428569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/>
      <c r="G14" s="31"/>
      <c r="H14" s="34"/>
      <c r="I14" s="34"/>
      <c r="J14" s="35"/>
      <c r="K14" s="28"/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67.071428571428569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36.642857142857146</v>
      </c>
      <c r="T16" s="57">
        <f t="shared" ref="T16:T21" si="3">SUM(Q16*S16)</f>
        <v>146.57142857142858</v>
      </c>
    </row>
    <row r="17" spans="2:22" ht="18.75" x14ac:dyDescent="0.3">
      <c r="B17" s="1"/>
      <c r="C17" s="36" t="s">
        <v>116</v>
      </c>
      <c r="D17" s="36"/>
      <c r="E17" s="36"/>
      <c r="F17" s="36"/>
      <c r="G17" s="36"/>
      <c r="H17" s="18"/>
      <c r="L17" s="2"/>
      <c r="M17" s="47" t="s">
        <v>96</v>
      </c>
      <c r="N17" s="48">
        <v>2</v>
      </c>
      <c r="O17" s="48" t="s">
        <v>20</v>
      </c>
      <c r="P17" s="48">
        <v>1</v>
      </c>
      <c r="Q17" s="48">
        <f t="shared" si="2"/>
        <v>2</v>
      </c>
      <c r="R17" s="48" t="s">
        <v>20</v>
      </c>
      <c r="S17" s="49">
        <f>Q22</f>
        <v>36.642857142857146</v>
      </c>
      <c r="T17" s="50">
        <f t="shared" si="3"/>
        <v>73.285714285714292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117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36.642857142857146</v>
      </c>
      <c r="T18" s="50">
        <f t="shared" si="3"/>
        <v>109.92857142857144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61">
        <v>513</v>
      </c>
      <c r="H19" s="18"/>
      <c r="L19" s="2"/>
      <c r="M19" s="47"/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36.642857142857146</v>
      </c>
      <c r="T19" s="50">
        <f t="shared" si="3"/>
        <v>36.642857142857146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36.642857142857146</v>
      </c>
      <c r="K20" s="37">
        <f>Q23</f>
        <v>36.642857142857146</v>
      </c>
      <c r="L20" s="2"/>
      <c r="M20" s="47" t="s">
        <v>47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Q22</f>
        <v>36.642857142857146</v>
      </c>
      <c r="T20" s="50">
        <f t="shared" si="3"/>
        <v>36.642857142857146</v>
      </c>
    </row>
    <row r="21" spans="2:22" ht="19.5" thickBot="1" x14ac:dyDescent="0.35">
      <c r="B21" s="1"/>
      <c r="G21" s="30" t="s">
        <v>105</v>
      </c>
      <c r="H21" s="25">
        <f>A28</f>
        <v>0</v>
      </c>
      <c r="L21" s="2"/>
      <c r="M21" s="47" t="s">
        <v>100</v>
      </c>
      <c r="N21" s="48">
        <v>3</v>
      </c>
      <c r="O21" s="48" t="s">
        <v>20</v>
      </c>
      <c r="P21" s="48">
        <v>1</v>
      </c>
      <c r="Q21" s="48">
        <f t="shared" si="2"/>
        <v>3</v>
      </c>
      <c r="R21" s="48" t="s">
        <v>20</v>
      </c>
      <c r="S21" s="49">
        <f>Q22</f>
        <v>36.642857142857146</v>
      </c>
      <c r="T21" s="50">
        <f t="shared" si="3"/>
        <v>109.92857142857144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103.71428571428572</v>
      </c>
      <c r="L22" s="2"/>
      <c r="M22" s="1"/>
      <c r="N22" s="51">
        <f>G19</f>
        <v>513</v>
      </c>
      <c r="O22" s="48" t="s">
        <v>21</v>
      </c>
      <c r="P22" s="48">
        <f>Q9</f>
        <v>14</v>
      </c>
      <c r="Q22" s="49">
        <f>SUM(N22/P22)</f>
        <v>36.642857142857146</v>
      </c>
      <c r="R22" s="48"/>
      <c r="S22" s="48"/>
      <c r="T22" s="50">
        <f>SUM(T16:T21)</f>
        <v>513.00000000000011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36.642857142857146</v>
      </c>
      <c r="O23" s="60" t="s">
        <v>20</v>
      </c>
      <c r="P23" s="60">
        <f>I13</f>
        <v>1</v>
      </c>
      <c r="Q23" s="65">
        <f>SUM(N23*P23)</f>
        <v>36.642857142857146</v>
      </c>
      <c r="R23" s="10"/>
      <c r="S23" s="10"/>
      <c r="T23" s="8"/>
    </row>
    <row r="25" spans="2:22" x14ac:dyDescent="0.25">
      <c r="N25" t="s">
        <v>110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A30F-8A07-41B5-8F52-0F061332EE0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A403-85C4-48C0-B32C-7BCB63E77585}">
  <dimension ref="B1:X25"/>
  <sheetViews>
    <sheetView workbookViewId="0">
      <selection activeCell="J18" sqref="J18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71">
        <f>Q10</f>
        <v>83.333333333333329</v>
      </c>
      <c r="T3" s="46">
        <f t="shared" ref="T3:T8" si="1">SUM(Q3*S3)</f>
        <v>333.33333333333331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119</v>
      </c>
      <c r="G4" s="18"/>
      <c r="H4" s="18"/>
      <c r="I4" s="18"/>
      <c r="J4" s="1" t="s">
        <v>22</v>
      </c>
      <c r="L4" s="9">
        <v>4</v>
      </c>
      <c r="M4" s="47" t="s">
        <v>96</v>
      </c>
      <c r="N4" s="48">
        <v>1</v>
      </c>
      <c r="O4" s="48" t="s">
        <v>20</v>
      </c>
      <c r="P4" s="48">
        <v>1</v>
      </c>
      <c r="Q4" s="48">
        <f t="shared" si="0"/>
        <v>1</v>
      </c>
      <c r="R4" s="48" t="s">
        <v>20</v>
      </c>
      <c r="S4" s="49">
        <f>Q10</f>
        <v>83.333333333333329</v>
      </c>
      <c r="T4" s="50">
        <f t="shared" si="1"/>
        <v>83.333333333333329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118</v>
      </c>
      <c r="G5" s="20" t="s">
        <v>3</v>
      </c>
      <c r="H5" s="18" t="s">
        <v>119</v>
      </c>
      <c r="I5" s="18"/>
      <c r="J5" s="1" t="s">
        <v>107</v>
      </c>
      <c r="L5" s="9">
        <v>1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Q10</f>
        <v>83.333333333333329</v>
      </c>
      <c r="T5" s="50">
        <f t="shared" si="1"/>
        <v>250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1000</v>
      </c>
      <c r="H6" s="18"/>
      <c r="I6" s="18"/>
      <c r="J6" s="1" t="s">
        <v>23</v>
      </c>
      <c r="L6" s="9">
        <v>3</v>
      </c>
      <c r="M6" s="47" t="s">
        <v>110</v>
      </c>
      <c r="N6" s="48">
        <v>1</v>
      </c>
      <c r="O6" s="48" t="s">
        <v>20</v>
      </c>
      <c r="P6" s="48">
        <v>2</v>
      </c>
      <c r="Q6" s="48">
        <f t="shared" si="0"/>
        <v>2</v>
      </c>
      <c r="R6" s="48" t="s">
        <v>20</v>
      </c>
      <c r="S6" s="49">
        <f>Q10</f>
        <v>83.333333333333329</v>
      </c>
      <c r="T6" s="50">
        <f t="shared" si="1"/>
        <v>166.66666666666666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111</v>
      </c>
      <c r="L7" s="9">
        <v>2</v>
      </c>
      <c r="M7" s="47" t="s">
        <v>47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f>Q10</f>
        <v>83.333333333333329</v>
      </c>
      <c r="T7" s="50">
        <f t="shared" si="1"/>
        <v>83.333333333333329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120</v>
      </c>
      <c r="L8" s="9">
        <v>1</v>
      </c>
      <c r="M8" s="47" t="s">
        <v>121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f>Q10</f>
        <v>83.333333333333329</v>
      </c>
      <c r="T8" s="50">
        <f t="shared" si="1"/>
        <v>83.333333333333329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12</v>
      </c>
      <c r="R9" s="48"/>
      <c r="S9" s="49"/>
      <c r="T9" s="50">
        <f>SUM(T3:T8)</f>
        <v>1000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83.333333333333329</v>
      </c>
      <c r="H10" s="18"/>
      <c r="I10" s="18"/>
      <c r="J10" s="58"/>
      <c r="K10" s="59"/>
      <c r="L10" s="3">
        <f>SUM(L4:L9)</f>
        <v>12</v>
      </c>
      <c r="N10" s="51">
        <f>G6</f>
        <v>1000</v>
      </c>
      <c r="O10" s="48" t="s">
        <v>21</v>
      </c>
      <c r="P10" s="49">
        <f>Q9</f>
        <v>12</v>
      </c>
      <c r="Q10" s="49">
        <f>SUM(N10/P10)</f>
        <v>83.333333333333329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83.333333333333329</v>
      </c>
      <c r="O11" s="48" t="s">
        <v>20</v>
      </c>
      <c r="P11" s="48">
        <v>3</v>
      </c>
      <c r="Q11" s="49">
        <f>SUM(N11*P11)</f>
        <v>250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72">
        <f>Q10</f>
        <v>83.333333333333329</v>
      </c>
      <c r="K13" s="11">
        <f>SUM(H13*I13*J13)</f>
        <v>83.333333333333329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/>
      <c r="G14" s="31"/>
      <c r="H14" s="34"/>
      <c r="I14" s="34"/>
      <c r="J14" s="35"/>
      <c r="K14" s="28"/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83.333333333333329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Q22</f>
        <v>38.833333333333336</v>
      </c>
      <c r="T16" s="57">
        <f t="shared" ref="T16:T21" si="3">SUM(Q16*S16)</f>
        <v>155.33333333333334</v>
      </c>
    </row>
    <row r="17" spans="2:22" ht="18.75" x14ac:dyDescent="0.3">
      <c r="B17" s="1"/>
      <c r="C17" s="36" t="s">
        <v>122</v>
      </c>
      <c r="D17" s="36"/>
      <c r="E17" s="36"/>
      <c r="F17" s="36"/>
      <c r="G17" s="36"/>
      <c r="H17" s="18"/>
      <c r="L17" s="2"/>
      <c r="M17" s="47" t="s">
        <v>96</v>
      </c>
      <c r="N17" s="48">
        <v>2</v>
      </c>
      <c r="O17" s="48" t="s">
        <v>20</v>
      </c>
      <c r="P17" s="48">
        <v>1</v>
      </c>
      <c r="Q17" s="48">
        <f t="shared" si="2"/>
        <v>2</v>
      </c>
      <c r="R17" s="48" t="s">
        <v>20</v>
      </c>
      <c r="S17" s="49">
        <f>Q22</f>
        <v>38.833333333333336</v>
      </c>
      <c r="T17" s="50">
        <f t="shared" si="3"/>
        <v>77.666666666666671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123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Q22</f>
        <v>38.833333333333336</v>
      </c>
      <c r="T18" s="50">
        <f t="shared" si="3"/>
        <v>116.5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61">
        <v>466</v>
      </c>
      <c r="H19" s="18"/>
      <c r="L19" s="2"/>
      <c r="M19" s="47"/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Q22</f>
        <v>38.833333333333336</v>
      </c>
      <c r="T19" s="50">
        <f t="shared" si="3"/>
        <v>38.833333333333336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38.833333333333336</v>
      </c>
      <c r="K20" s="37">
        <f>Q23</f>
        <v>38.833333333333336</v>
      </c>
      <c r="L20" s="2"/>
      <c r="M20" s="47" t="s">
        <v>47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Q22</f>
        <v>38.833333333333336</v>
      </c>
      <c r="T20" s="50">
        <f t="shared" si="3"/>
        <v>38.833333333333336</v>
      </c>
    </row>
    <row r="21" spans="2:22" ht="19.5" thickBot="1" x14ac:dyDescent="0.35">
      <c r="B21" s="1"/>
      <c r="G21" s="30" t="s">
        <v>105</v>
      </c>
      <c r="H21" s="25">
        <f>A28</f>
        <v>0</v>
      </c>
      <c r="L21" s="2"/>
      <c r="M21" s="47" t="s">
        <v>124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38.833333333333336</v>
      </c>
      <c r="T21" s="50">
        <f t="shared" si="3"/>
        <v>38.833333333333336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122.16666666666666</v>
      </c>
      <c r="L22" s="2"/>
      <c r="M22" s="1"/>
      <c r="N22" s="51">
        <f>G19</f>
        <v>466</v>
      </c>
      <c r="O22" s="48" t="s">
        <v>21</v>
      </c>
      <c r="P22" s="48">
        <f>Q9</f>
        <v>12</v>
      </c>
      <c r="Q22" s="49">
        <f>SUM(N22/P22)</f>
        <v>38.833333333333336</v>
      </c>
      <c r="R22" s="48"/>
      <c r="S22" s="48"/>
      <c r="T22" s="50">
        <f>SUM(T16:T21)</f>
        <v>465.99999999999994</v>
      </c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38.833333333333336</v>
      </c>
      <c r="O23" s="60" t="s">
        <v>20</v>
      </c>
      <c r="P23" s="60">
        <f>I13</f>
        <v>1</v>
      </c>
      <c r="Q23" s="65">
        <f>SUM(N23*P23)</f>
        <v>38.833333333333336</v>
      </c>
      <c r="R23" s="10"/>
      <c r="S23" s="10"/>
      <c r="T23" s="8"/>
    </row>
    <row r="25" spans="2:22" x14ac:dyDescent="0.25">
      <c r="N25" t="s">
        <v>110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C68-5065-4918-B0D6-61A76FF6D95A}">
  <dimension ref="B1:U19"/>
  <sheetViews>
    <sheetView workbookViewId="0">
      <selection activeCell="M16" sqref="M16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6" customWidth="1"/>
    <col min="7" max="7" width="1.85546875" customWidth="1"/>
    <col min="8" max="8" width="11" customWidth="1"/>
    <col min="9" max="9" width="1.7109375" customWidth="1"/>
    <col min="10" max="10" width="14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8.5" x14ac:dyDescent="0.45">
      <c r="B1" s="5"/>
      <c r="C1" s="12" t="s">
        <v>135</v>
      </c>
      <c r="D1" s="13"/>
      <c r="E1" s="13"/>
      <c r="F1" s="13"/>
      <c r="G1" s="13"/>
      <c r="H1" s="6"/>
      <c r="I1" s="6"/>
      <c r="J1" s="6"/>
      <c r="K1" s="14"/>
      <c r="L1" s="1"/>
    </row>
    <row r="2" spans="2:21" ht="28.5" x14ac:dyDescent="0.45">
      <c r="B2" s="1"/>
      <c r="C2" s="15" t="s">
        <v>125</v>
      </c>
      <c r="D2" s="16"/>
      <c r="E2" s="16"/>
      <c r="F2" s="16"/>
      <c r="G2" s="16"/>
      <c r="K2" s="2"/>
      <c r="L2" s="41"/>
      <c r="M2" s="42"/>
      <c r="N2" s="42"/>
    </row>
    <row r="3" spans="2:21" ht="18.75" x14ac:dyDescent="0.3">
      <c r="B3" s="1"/>
      <c r="C3" s="17" t="s">
        <v>14</v>
      </c>
      <c r="D3" s="17"/>
      <c r="E3" s="18"/>
      <c r="F3" s="18"/>
      <c r="G3" s="18"/>
      <c r="H3" s="18"/>
      <c r="I3" s="18"/>
      <c r="J3" s="18"/>
      <c r="K3" s="73"/>
      <c r="L3" s="47"/>
      <c r="M3" s="48"/>
      <c r="N3" s="48"/>
      <c r="O3" s="48"/>
      <c r="P3" s="48"/>
      <c r="Q3" s="48"/>
      <c r="R3" s="74"/>
      <c r="S3" s="48"/>
    </row>
    <row r="4" spans="2:21" ht="32.25" x14ac:dyDescent="0.3">
      <c r="B4" s="1"/>
      <c r="C4" s="18"/>
      <c r="D4" s="18"/>
      <c r="E4" s="19" t="s">
        <v>1</v>
      </c>
      <c r="F4" s="75" t="s">
        <v>12</v>
      </c>
      <c r="G4" s="75" t="s">
        <v>20</v>
      </c>
      <c r="H4" s="76" t="s">
        <v>126</v>
      </c>
      <c r="I4" s="77"/>
      <c r="J4" s="18" t="s">
        <v>127</v>
      </c>
      <c r="K4" s="9"/>
      <c r="L4" s="47"/>
      <c r="M4" s="48"/>
      <c r="N4" s="48"/>
      <c r="O4" s="48"/>
      <c r="P4" s="48"/>
      <c r="Q4" s="48"/>
      <c r="R4" s="49"/>
      <c r="S4" s="49"/>
    </row>
    <row r="5" spans="2:21" ht="18.75" x14ac:dyDescent="0.3">
      <c r="B5" s="1"/>
      <c r="C5" s="18" t="s">
        <v>136</v>
      </c>
      <c r="D5" s="18"/>
      <c r="E5" s="19" t="s">
        <v>1</v>
      </c>
      <c r="F5" s="86">
        <v>0.5</v>
      </c>
      <c r="G5" s="78" t="s">
        <v>20</v>
      </c>
      <c r="H5" s="78">
        <v>300</v>
      </c>
      <c r="I5" s="79" t="s">
        <v>53</v>
      </c>
      <c r="J5" s="78">
        <f t="shared" ref="J5:J6" si="0">SUM(F5*H5)</f>
        <v>150</v>
      </c>
      <c r="K5" s="9"/>
      <c r="L5" s="47"/>
      <c r="M5" s="48"/>
      <c r="N5" s="48"/>
      <c r="O5" s="48"/>
      <c r="P5" s="48"/>
      <c r="Q5" s="48"/>
      <c r="R5" s="49"/>
      <c r="S5" s="49"/>
    </row>
    <row r="6" spans="2:21" ht="18.75" x14ac:dyDescent="0.3">
      <c r="B6" s="1"/>
      <c r="C6" s="18" t="s">
        <v>138</v>
      </c>
      <c r="D6" s="18"/>
      <c r="E6" s="19" t="s">
        <v>1</v>
      </c>
      <c r="F6" s="61">
        <v>1</v>
      </c>
      <c r="G6" s="78" t="s">
        <v>20</v>
      </c>
      <c r="H6" s="78">
        <v>300</v>
      </c>
      <c r="I6" s="79" t="s">
        <v>53</v>
      </c>
      <c r="J6" s="78">
        <f t="shared" si="0"/>
        <v>300</v>
      </c>
      <c r="K6" s="9"/>
      <c r="L6" s="47"/>
      <c r="M6" s="48"/>
      <c r="N6" s="48"/>
      <c r="O6" s="48"/>
      <c r="P6" s="48"/>
      <c r="Q6" s="48"/>
      <c r="R6" s="49"/>
      <c r="S6" s="49"/>
    </row>
    <row r="7" spans="2:21" ht="18.75" x14ac:dyDescent="0.3">
      <c r="B7" s="1"/>
      <c r="C7" s="18" t="s">
        <v>128</v>
      </c>
      <c r="D7" s="18"/>
      <c r="E7" s="19" t="s">
        <v>1</v>
      </c>
      <c r="F7" s="61">
        <v>1</v>
      </c>
      <c r="G7" s="78" t="s">
        <v>20</v>
      </c>
      <c r="H7" s="78">
        <v>300</v>
      </c>
      <c r="I7" s="79" t="s">
        <v>53</v>
      </c>
      <c r="J7" s="78">
        <f>SUM(F7*H7)</f>
        <v>300</v>
      </c>
      <c r="K7" s="9"/>
      <c r="L7" s="47"/>
      <c r="M7" s="48"/>
      <c r="N7" s="48"/>
      <c r="O7" s="48"/>
      <c r="P7" s="48"/>
      <c r="Q7" s="48"/>
      <c r="R7" s="49"/>
      <c r="S7" s="49"/>
      <c r="U7" s="16"/>
    </row>
    <row r="8" spans="2:21" ht="18.75" x14ac:dyDescent="0.3">
      <c r="B8" s="1"/>
      <c r="C8" s="18" t="s">
        <v>129</v>
      </c>
      <c r="D8" s="18"/>
      <c r="E8" s="19" t="s">
        <v>1</v>
      </c>
      <c r="F8" s="61">
        <v>1</v>
      </c>
      <c r="G8" s="78" t="s">
        <v>20</v>
      </c>
      <c r="H8" s="78">
        <v>300</v>
      </c>
      <c r="I8" s="79" t="s">
        <v>53</v>
      </c>
      <c r="J8" s="78">
        <f>SUM(F8*H8)</f>
        <v>300</v>
      </c>
      <c r="K8" s="9"/>
      <c r="L8" s="47"/>
      <c r="M8" s="48"/>
      <c r="N8" s="48"/>
      <c r="O8" s="48"/>
      <c r="P8" s="48"/>
      <c r="Q8" s="48"/>
      <c r="R8" s="49"/>
      <c r="S8" s="49"/>
    </row>
    <row r="9" spans="2:21" ht="18.75" x14ac:dyDescent="0.3">
      <c r="B9" s="1"/>
      <c r="C9" s="23"/>
      <c r="D9" s="23"/>
      <c r="E9" s="19"/>
      <c r="F9" s="18"/>
      <c r="G9" s="18"/>
      <c r="H9" s="18"/>
      <c r="I9" s="18"/>
      <c r="J9" s="18"/>
      <c r="K9" s="9"/>
      <c r="L9" s="1"/>
      <c r="M9" s="48"/>
      <c r="N9" s="48"/>
      <c r="O9" s="48"/>
      <c r="P9" s="48"/>
      <c r="Q9" s="48"/>
      <c r="R9" s="49"/>
      <c r="S9" s="49"/>
    </row>
    <row r="10" spans="2:21" ht="32.25" x14ac:dyDescent="0.3">
      <c r="B10" s="1"/>
      <c r="C10" s="17" t="s">
        <v>130</v>
      </c>
      <c r="D10" s="17"/>
      <c r="E10" s="19"/>
      <c r="F10" s="75" t="s">
        <v>131</v>
      </c>
      <c r="G10" s="75" t="s">
        <v>20</v>
      </c>
      <c r="H10" s="76" t="s">
        <v>132</v>
      </c>
      <c r="I10" s="77"/>
      <c r="J10" s="18"/>
      <c r="K10" s="9"/>
      <c r="L10" s="47"/>
      <c r="M10" s="48"/>
      <c r="N10" s="48"/>
      <c r="O10" s="48"/>
      <c r="P10" s="48"/>
      <c r="Q10" s="48"/>
      <c r="R10" s="49"/>
      <c r="S10" s="49"/>
    </row>
    <row r="11" spans="2:21" ht="18.75" x14ac:dyDescent="0.3">
      <c r="B11" s="1"/>
      <c r="C11" s="18"/>
      <c r="D11" s="18"/>
      <c r="E11" s="19"/>
      <c r="F11" s="61"/>
      <c r="G11" s="78"/>
      <c r="H11" s="78"/>
      <c r="I11" s="79"/>
      <c r="J11" s="78"/>
      <c r="K11" s="2"/>
      <c r="L11" s="1"/>
      <c r="M11" s="48"/>
      <c r="N11" s="48"/>
      <c r="O11" s="48"/>
      <c r="P11" s="49"/>
      <c r="Q11" s="48"/>
      <c r="R11" s="49"/>
      <c r="S11" s="48"/>
    </row>
    <row r="12" spans="2:21" ht="30" customHeight="1" x14ac:dyDescent="0.35">
      <c r="B12" s="1"/>
      <c r="C12" s="91" t="s">
        <v>133</v>
      </c>
      <c r="D12" s="92"/>
      <c r="E12" s="80"/>
      <c r="F12" s="75" t="s">
        <v>131</v>
      </c>
      <c r="G12" s="75" t="s">
        <v>20</v>
      </c>
      <c r="H12" s="76" t="s">
        <v>132</v>
      </c>
      <c r="I12" s="81"/>
      <c r="J12" s="82"/>
      <c r="K12" s="2"/>
      <c r="L12" s="1"/>
      <c r="M12" s="48"/>
      <c r="N12" s="48"/>
      <c r="O12" s="48"/>
      <c r="P12" s="48"/>
      <c r="Q12" s="48"/>
      <c r="R12" s="49"/>
      <c r="S12" s="48"/>
    </row>
    <row r="13" spans="2:21" ht="18.75" x14ac:dyDescent="0.3">
      <c r="B13" s="1"/>
      <c r="C13" s="18" t="s">
        <v>137</v>
      </c>
      <c r="D13" s="18"/>
      <c r="E13" s="19" t="s">
        <v>1</v>
      </c>
      <c r="F13" s="86">
        <v>3.5</v>
      </c>
      <c r="G13" s="78" t="s">
        <v>20</v>
      </c>
      <c r="H13" s="78">
        <v>40</v>
      </c>
      <c r="I13" s="79" t="s">
        <v>53</v>
      </c>
      <c r="J13" s="78">
        <f>SUM(F13*H13)</f>
        <v>140</v>
      </c>
      <c r="K13" s="2"/>
      <c r="L13" s="41"/>
      <c r="M13" s="83"/>
      <c r="N13" s="83"/>
      <c r="O13" s="48"/>
      <c r="P13" s="48"/>
      <c r="Q13" s="48"/>
      <c r="R13" s="49"/>
      <c r="S13" s="48"/>
    </row>
    <row r="14" spans="2:21" ht="18.75" x14ac:dyDescent="0.3">
      <c r="B14" s="1"/>
      <c r="C14" s="18"/>
      <c r="D14" s="18"/>
      <c r="E14" s="19"/>
      <c r="F14" s="61"/>
      <c r="G14" s="78"/>
      <c r="H14" s="78"/>
      <c r="I14" s="79"/>
      <c r="J14" s="78"/>
      <c r="K14" s="2"/>
      <c r="L14" s="47"/>
      <c r="M14" s="48"/>
      <c r="N14" s="48"/>
      <c r="O14" s="48"/>
      <c r="P14" s="48"/>
      <c r="Q14" s="48"/>
      <c r="R14" s="49"/>
      <c r="S14" s="49"/>
    </row>
    <row r="15" spans="2:21" ht="21" x14ac:dyDescent="0.35">
      <c r="B15" s="1"/>
      <c r="C15" s="17" t="s">
        <v>134</v>
      </c>
      <c r="D15" s="84"/>
      <c r="E15" s="80"/>
      <c r="F15" s="80"/>
      <c r="G15" s="80"/>
      <c r="H15" s="81"/>
      <c r="I15" s="81"/>
      <c r="J15" s="82"/>
      <c r="K15" s="2"/>
      <c r="L15" s="47"/>
      <c r="M15" s="48"/>
      <c r="N15" s="48"/>
      <c r="O15" s="48"/>
      <c r="P15" s="48"/>
      <c r="Q15" s="48"/>
      <c r="R15" s="49"/>
      <c r="S15" s="49"/>
      <c r="U15" s="16"/>
    </row>
    <row r="16" spans="2:21" ht="18.75" x14ac:dyDescent="0.3">
      <c r="B16" s="1"/>
      <c r="C16" s="18" t="s">
        <v>137</v>
      </c>
      <c r="D16" s="18"/>
      <c r="E16" s="19" t="s">
        <v>1</v>
      </c>
      <c r="F16" s="86">
        <v>3.5</v>
      </c>
      <c r="G16" s="78" t="s">
        <v>20</v>
      </c>
      <c r="H16" s="78">
        <v>250</v>
      </c>
      <c r="I16" s="79" t="s">
        <v>53</v>
      </c>
      <c r="J16" s="78">
        <f>SUM(F16*H16)</f>
        <v>875</v>
      </c>
      <c r="K16" s="2"/>
      <c r="L16" s="47"/>
      <c r="M16" s="48"/>
      <c r="N16" s="48"/>
      <c r="O16" s="48"/>
      <c r="P16" s="48"/>
      <c r="Q16" s="48"/>
      <c r="R16" s="49"/>
      <c r="S16" s="49"/>
    </row>
    <row r="17" spans="2:19" ht="18.75" x14ac:dyDescent="0.3">
      <c r="B17" s="1"/>
      <c r="C17" s="18"/>
      <c r="D17" s="18"/>
      <c r="E17" s="19"/>
      <c r="F17" s="61"/>
      <c r="G17" s="78"/>
      <c r="H17" s="78"/>
      <c r="I17" s="79"/>
      <c r="J17" s="78"/>
      <c r="K17" s="2"/>
      <c r="L17" s="47"/>
      <c r="M17" s="48"/>
      <c r="N17" s="48"/>
      <c r="O17" s="48"/>
      <c r="P17" s="48"/>
      <c r="Q17" s="48"/>
      <c r="R17" s="49"/>
      <c r="S17" s="49"/>
    </row>
    <row r="18" spans="2:19" ht="18.75" x14ac:dyDescent="0.3">
      <c r="B18" s="1"/>
      <c r="C18" s="18" t="s">
        <v>15</v>
      </c>
      <c r="H18" s="30"/>
      <c r="I18" s="30"/>
      <c r="J18" s="38">
        <f>SUM(J5:J16)</f>
        <v>2065</v>
      </c>
      <c r="K18" s="2"/>
      <c r="L18" s="1"/>
      <c r="M18" s="51"/>
      <c r="N18" s="48"/>
      <c r="O18" s="48"/>
      <c r="P18" s="49"/>
      <c r="Q18" s="48"/>
      <c r="R18" s="48"/>
      <c r="S18" s="49"/>
    </row>
    <row r="19" spans="2:19" x14ac:dyDescent="0.25">
      <c r="B19" s="7"/>
      <c r="C19" s="10"/>
      <c r="D19" s="10"/>
      <c r="E19" s="10"/>
      <c r="F19" s="10"/>
      <c r="G19" s="10"/>
      <c r="H19" s="10"/>
      <c r="I19" s="10"/>
      <c r="J19" s="40"/>
      <c r="K19" s="8"/>
      <c r="L19" s="1"/>
      <c r="M19" s="48"/>
      <c r="N19" s="48"/>
      <c r="O19" s="48"/>
      <c r="P19" s="85"/>
    </row>
  </sheetData>
  <mergeCells count="1">
    <mergeCell ref="C12:D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361-EA04-4C6D-9E95-8BA2F83F8769}">
  <dimension ref="B1:U23"/>
  <sheetViews>
    <sheetView workbookViewId="0">
      <selection activeCell="F21" sqref="F21"/>
    </sheetView>
  </sheetViews>
  <sheetFormatPr defaultRowHeight="15" x14ac:dyDescent="0.25"/>
  <cols>
    <col min="1" max="1" width="3" customWidth="1"/>
    <col min="2" max="2" width="2.7109375" customWidth="1"/>
    <col min="4" max="4" width="21.85546875" customWidth="1"/>
    <col min="5" max="5" width="2.7109375" customWidth="1"/>
    <col min="6" max="6" width="16" customWidth="1"/>
    <col min="7" max="7" width="1.85546875" customWidth="1"/>
    <col min="8" max="8" width="11" customWidth="1"/>
    <col min="9" max="9" width="1.7109375" customWidth="1"/>
    <col min="10" max="10" width="14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8.5" x14ac:dyDescent="0.45">
      <c r="B1" s="5"/>
      <c r="C1" s="12" t="s">
        <v>139</v>
      </c>
      <c r="D1" s="13"/>
      <c r="E1" s="13"/>
      <c r="F1" s="13"/>
      <c r="G1" s="13"/>
      <c r="H1" s="6"/>
      <c r="I1" s="6"/>
      <c r="J1" s="6"/>
      <c r="K1" s="14"/>
      <c r="L1" s="1"/>
    </row>
    <row r="2" spans="2:21" ht="28.5" x14ac:dyDescent="0.45">
      <c r="B2" s="1"/>
      <c r="C2" s="15" t="s">
        <v>125</v>
      </c>
      <c r="D2" s="16"/>
      <c r="E2" s="16"/>
      <c r="F2" s="16"/>
      <c r="G2" s="16"/>
      <c r="K2" s="2"/>
      <c r="L2" s="41"/>
      <c r="M2" s="42"/>
      <c r="N2" s="42"/>
    </row>
    <row r="3" spans="2:21" ht="18.75" x14ac:dyDescent="0.3">
      <c r="B3" s="1"/>
      <c r="C3" s="17" t="s">
        <v>14</v>
      </c>
      <c r="D3" s="17"/>
      <c r="E3" s="18"/>
      <c r="F3" s="18"/>
      <c r="G3" s="18"/>
      <c r="H3" s="18"/>
      <c r="I3" s="18"/>
      <c r="J3" s="18"/>
      <c r="K3" s="73"/>
      <c r="L3" s="47"/>
      <c r="M3" s="48"/>
      <c r="N3" s="48"/>
      <c r="O3" s="48"/>
      <c r="P3" s="48"/>
      <c r="Q3" s="48"/>
      <c r="R3" s="74"/>
      <c r="S3" s="48"/>
    </row>
    <row r="4" spans="2:21" ht="32.25" x14ac:dyDescent="0.3">
      <c r="B4" s="1"/>
      <c r="C4" s="18"/>
      <c r="D4" s="18"/>
      <c r="E4" s="19" t="s">
        <v>1</v>
      </c>
      <c r="F4" s="75" t="s">
        <v>12</v>
      </c>
      <c r="G4" s="75" t="s">
        <v>20</v>
      </c>
      <c r="H4" s="76" t="s">
        <v>126</v>
      </c>
      <c r="I4" s="77"/>
      <c r="J4" s="18" t="s">
        <v>127</v>
      </c>
      <c r="K4" s="9"/>
      <c r="L4" s="47"/>
      <c r="M4" s="48"/>
      <c r="N4" s="48"/>
      <c r="O4" s="48"/>
      <c r="P4" s="48"/>
      <c r="Q4" s="48"/>
      <c r="R4" s="49"/>
      <c r="S4" s="49"/>
    </row>
    <row r="5" spans="2:21" ht="18.75" x14ac:dyDescent="0.3">
      <c r="B5" s="1"/>
      <c r="C5" s="18" t="s">
        <v>140</v>
      </c>
      <c r="D5" s="18"/>
      <c r="E5" s="19" t="s">
        <v>1</v>
      </c>
      <c r="F5" s="61">
        <v>1</v>
      </c>
      <c r="G5" s="78" t="s">
        <v>20</v>
      </c>
      <c r="H5" s="78">
        <v>300</v>
      </c>
      <c r="I5" s="79" t="s">
        <v>53</v>
      </c>
      <c r="J5" s="78">
        <f>SUM(F5*H5)</f>
        <v>300</v>
      </c>
      <c r="K5" s="9"/>
      <c r="L5" s="47"/>
      <c r="M5" s="48"/>
      <c r="N5" s="48"/>
      <c r="O5" s="48"/>
      <c r="P5" s="48"/>
      <c r="Q5" s="48"/>
      <c r="R5" s="49"/>
      <c r="S5" s="49"/>
      <c r="U5" s="16"/>
    </row>
    <row r="6" spans="2:21" ht="18.75" x14ac:dyDescent="0.3">
      <c r="B6" s="1"/>
      <c r="C6" s="18"/>
      <c r="D6" s="18"/>
      <c r="E6" s="19"/>
      <c r="F6" s="61"/>
      <c r="G6" s="78"/>
      <c r="H6" s="78"/>
      <c r="I6" s="79"/>
      <c r="J6" s="78"/>
      <c r="K6" s="9"/>
      <c r="L6" s="47"/>
      <c r="M6" s="48"/>
      <c r="N6" s="48"/>
      <c r="O6" s="48"/>
      <c r="P6" s="48"/>
      <c r="Q6" s="48"/>
      <c r="R6" s="49"/>
      <c r="S6" s="49"/>
    </row>
    <row r="7" spans="2:21" ht="18.75" x14ac:dyDescent="0.3">
      <c r="B7" s="1"/>
      <c r="C7" s="23"/>
      <c r="D7" s="23"/>
      <c r="E7" s="19"/>
      <c r="F7" s="18"/>
      <c r="G7" s="18"/>
      <c r="H7" s="18"/>
      <c r="I7" s="18"/>
      <c r="J7" s="18"/>
      <c r="K7" s="9"/>
      <c r="L7" s="1"/>
      <c r="M7" s="48"/>
      <c r="N7" s="48"/>
      <c r="O7" s="48"/>
      <c r="P7" s="48"/>
      <c r="Q7" s="48"/>
      <c r="R7" s="49"/>
      <c r="S7" s="49"/>
    </row>
    <row r="8" spans="2:21" ht="32.25" x14ac:dyDescent="0.3">
      <c r="B8" s="1"/>
      <c r="C8" s="17" t="s">
        <v>130</v>
      </c>
      <c r="D8" s="17"/>
      <c r="E8" s="19"/>
      <c r="F8" s="75" t="s">
        <v>131</v>
      </c>
      <c r="G8" s="75" t="s">
        <v>20</v>
      </c>
      <c r="H8" s="76" t="s">
        <v>132</v>
      </c>
      <c r="I8" s="77"/>
      <c r="J8" s="18"/>
      <c r="K8" s="9"/>
      <c r="L8" s="47"/>
      <c r="M8" s="48"/>
      <c r="N8" s="48"/>
      <c r="O8" s="48"/>
      <c r="P8" s="48"/>
      <c r="Q8" s="48"/>
      <c r="R8" s="49"/>
      <c r="S8" s="49"/>
    </row>
    <row r="9" spans="2:21" ht="18.75" x14ac:dyDescent="0.3">
      <c r="B9" s="1"/>
      <c r="C9" s="18"/>
      <c r="D9" s="18"/>
      <c r="E9" s="19"/>
      <c r="F9" s="61"/>
      <c r="G9" s="78"/>
      <c r="H9" s="78"/>
      <c r="I9" s="79"/>
      <c r="J9" s="78"/>
      <c r="K9" s="2"/>
      <c r="L9" s="1"/>
      <c r="M9" s="48"/>
      <c r="N9" s="48"/>
      <c r="O9" s="48"/>
      <c r="P9" s="49"/>
      <c r="Q9" s="48"/>
      <c r="R9" s="49"/>
      <c r="S9" s="48"/>
    </row>
    <row r="10" spans="2:21" ht="30" customHeight="1" x14ac:dyDescent="0.35">
      <c r="B10" s="1"/>
      <c r="C10" s="91" t="s">
        <v>133</v>
      </c>
      <c r="D10" s="92"/>
      <c r="E10" s="80"/>
      <c r="F10" s="75" t="s">
        <v>131</v>
      </c>
      <c r="G10" s="75" t="s">
        <v>20</v>
      </c>
      <c r="H10" s="76" t="s">
        <v>132</v>
      </c>
      <c r="I10" s="81"/>
      <c r="J10" s="82"/>
      <c r="K10" s="2"/>
      <c r="L10" s="1"/>
      <c r="M10" s="48"/>
      <c r="N10" s="48"/>
      <c r="O10" s="48"/>
      <c r="P10" s="48"/>
      <c r="Q10" s="48"/>
      <c r="R10" s="49"/>
      <c r="S10" s="48"/>
    </row>
    <row r="11" spans="2:21" ht="18.75" x14ac:dyDescent="0.3">
      <c r="B11" s="1"/>
      <c r="C11" s="18" t="str">
        <f>C5</f>
        <v>For Jan-2020</v>
      </c>
      <c r="D11" s="18"/>
      <c r="E11" s="19" t="s">
        <v>1</v>
      </c>
      <c r="F11" s="86">
        <v>1</v>
      </c>
      <c r="G11" s="78" t="s">
        <v>20</v>
      </c>
      <c r="H11" s="78">
        <v>50</v>
      </c>
      <c r="I11" s="79" t="s">
        <v>53</v>
      </c>
      <c r="J11" s="78">
        <f>SUM(F11*H11)</f>
        <v>50</v>
      </c>
      <c r="K11" s="2"/>
      <c r="L11" s="41"/>
      <c r="M11" s="83"/>
      <c r="N11" s="83"/>
      <c r="O11" s="48"/>
      <c r="P11" s="48"/>
      <c r="Q11" s="48"/>
      <c r="R11" s="49"/>
      <c r="S11" s="48"/>
    </row>
    <row r="12" spans="2:21" ht="18.75" x14ac:dyDescent="0.3">
      <c r="B12" s="1"/>
      <c r="C12" s="18"/>
      <c r="D12" s="18"/>
      <c r="E12" s="19"/>
      <c r="F12" s="61"/>
      <c r="G12" s="78"/>
      <c r="H12" s="78"/>
      <c r="I12" s="79"/>
      <c r="J12" s="78"/>
      <c r="K12" s="2"/>
      <c r="L12" s="47"/>
      <c r="M12" s="48"/>
      <c r="N12" s="48"/>
      <c r="O12" s="48"/>
      <c r="P12" s="48"/>
      <c r="Q12" s="48"/>
      <c r="R12" s="49"/>
      <c r="S12" s="49"/>
    </row>
    <row r="13" spans="2:21" ht="21" x14ac:dyDescent="0.35">
      <c r="B13" s="1"/>
      <c r="C13" s="17" t="s">
        <v>134</v>
      </c>
      <c r="D13" s="84"/>
      <c r="E13" s="80"/>
      <c r="F13" s="80"/>
      <c r="G13" s="80"/>
      <c r="H13" s="81"/>
      <c r="I13" s="81"/>
      <c r="J13" s="82"/>
      <c r="K13" s="2"/>
      <c r="L13" s="47"/>
      <c r="M13" s="48"/>
      <c r="N13" s="48"/>
      <c r="O13" s="48"/>
      <c r="P13" s="48"/>
      <c r="Q13" s="48"/>
      <c r="R13" s="49"/>
      <c r="S13" s="49"/>
      <c r="U13" s="16"/>
    </row>
    <row r="14" spans="2:21" ht="18.75" x14ac:dyDescent="0.3">
      <c r="B14" s="1"/>
      <c r="C14" s="18" t="s">
        <v>144</v>
      </c>
      <c r="D14" s="18"/>
      <c r="E14" s="19" t="s">
        <v>1</v>
      </c>
      <c r="F14" s="86"/>
      <c r="G14" s="78"/>
      <c r="H14" s="78"/>
      <c r="I14" s="79" t="s">
        <v>53</v>
      </c>
      <c r="J14" s="78">
        <f>H18</f>
        <v>156.41999999999999</v>
      </c>
      <c r="K14" s="2"/>
      <c r="L14" s="47"/>
      <c r="M14" s="48"/>
      <c r="N14" s="48"/>
      <c r="O14" s="48"/>
      <c r="P14" s="48"/>
      <c r="Q14" s="48"/>
      <c r="R14" s="49"/>
      <c r="S14" s="49"/>
    </row>
    <row r="15" spans="2:21" ht="18.75" x14ac:dyDescent="0.3">
      <c r="B15" s="1"/>
      <c r="C15" s="18"/>
      <c r="D15" s="18"/>
      <c r="E15" s="19"/>
      <c r="F15" s="86"/>
      <c r="G15" s="78"/>
      <c r="H15" s="78"/>
      <c r="I15" s="79"/>
      <c r="J15" s="78"/>
      <c r="K15" s="2"/>
      <c r="L15" s="47"/>
      <c r="M15" s="48"/>
      <c r="N15" s="48"/>
      <c r="O15" s="48"/>
      <c r="P15" s="48"/>
      <c r="Q15" s="48"/>
      <c r="R15" s="49"/>
      <c r="S15" s="49"/>
    </row>
    <row r="16" spans="2:21" ht="18.75" x14ac:dyDescent="0.3">
      <c r="B16" s="1"/>
      <c r="C16" s="88" t="s">
        <v>141</v>
      </c>
      <c r="E16" s="19"/>
      <c r="F16" s="86"/>
      <c r="G16" s="78"/>
      <c r="H16" s="78"/>
      <c r="I16" s="79"/>
      <c r="J16" s="78"/>
      <c r="K16" s="2"/>
      <c r="L16" s="47"/>
      <c r="M16" s="48"/>
      <c r="N16" s="48"/>
      <c r="O16" s="48"/>
      <c r="P16" s="48"/>
      <c r="Q16" s="48"/>
      <c r="R16" s="49"/>
      <c r="S16" s="49"/>
    </row>
    <row r="17" spans="2:19" ht="18.75" x14ac:dyDescent="0.3">
      <c r="B17" s="1"/>
      <c r="C17" s="18" t="s">
        <v>13</v>
      </c>
      <c r="D17" s="22">
        <v>441</v>
      </c>
      <c r="E17" s="19" t="s">
        <v>142</v>
      </c>
      <c r="F17" s="89">
        <v>31</v>
      </c>
      <c r="G17" s="78" t="s">
        <v>53</v>
      </c>
      <c r="H17" s="78">
        <v>14.22</v>
      </c>
      <c r="I17" s="79"/>
      <c r="J17" s="78"/>
      <c r="K17" s="2"/>
      <c r="L17" s="47"/>
      <c r="M17" s="48"/>
      <c r="N17" s="48"/>
      <c r="O17" s="48"/>
      <c r="P17" s="48"/>
      <c r="Q17" s="48"/>
      <c r="R17" s="49"/>
      <c r="S17" s="49"/>
    </row>
    <row r="18" spans="2:19" ht="18.75" x14ac:dyDescent="0.3">
      <c r="B18" s="1"/>
      <c r="C18" s="18"/>
      <c r="D18" s="22">
        <v>14.22</v>
      </c>
      <c r="E18" s="19" t="s">
        <v>20</v>
      </c>
      <c r="F18" s="86">
        <v>11</v>
      </c>
      <c r="G18" s="78" t="s">
        <v>53</v>
      </c>
      <c r="H18" s="78">
        <v>156.41999999999999</v>
      </c>
      <c r="I18" s="79"/>
      <c r="J18" s="78"/>
      <c r="K18" s="2"/>
      <c r="L18" s="47"/>
      <c r="M18" s="48"/>
      <c r="N18" s="48"/>
      <c r="O18" s="48"/>
      <c r="P18" s="48"/>
      <c r="Q18" s="48"/>
      <c r="R18" s="49"/>
      <c r="S18" s="49"/>
    </row>
    <row r="19" spans="2:19" ht="18.75" x14ac:dyDescent="0.3">
      <c r="B19" s="1"/>
      <c r="C19" s="18" t="s">
        <v>143</v>
      </c>
      <c r="D19" s="22"/>
      <c r="E19" s="19"/>
      <c r="F19" s="86"/>
      <c r="G19" s="78"/>
      <c r="H19" s="78"/>
      <c r="I19" s="79"/>
      <c r="J19" s="78"/>
      <c r="K19" s="2"/>
      <c r="L19" s="47"/>
      <c r="M19" s="48"/>
      <c r="N19" s="48"/>
      <c r="O19" s="48"/>
      <c r="P19" s="48"/>
      <c r="Q19" s="48"/>
      <c r="R19" s="49"/>
      <c r="S19" s="49"/>
    </row>
    <row r="20" spans="2:19" ht="18.75" x14ac:dyDescent="0.3">
      <c r="B20" s="1"/>
      <c r="C20" s="18"/>
      <c r="D20" s="22"/>
      <c r="E20" s="19"/>
      <c r="F20" s="86"/>
      <c r="G20" s="78"/>
      <c r="H20" s="78"/>
      <c r="I20" s="79"/>
      <c r="J20" s="78"/>
      <c r="K20" s="2"/>
      <c r="L20" s="47"/>
      <c r="M20" s="48"/>
      <c r="N20" s="48"/>
      <c r="O20" s="48"/>
      <c r="P20" s="48"/>
      <c r="Q20" s="48"/>
      <c r="R20" s="49"/>
      <c r="S20" s="49"/>
    </row>
    <row r="21" spans="2:19" ht="18.75" x14ac:dyDescent="0.3">
      <c r="B21" s="1"/>
      <c r="C21" s="18"/>
      <c r="D21" s="22"/>
      <c r="E21" s="19"/>
      <c r="F21" s="61"/>
      <c r="G21" s="78"/>
      <c r="H21" s="78"/>
      <c r="I21" s="79"/>
      <c r="J21" s="78"/>
      <c r="K21" s="2"/>
      <c r="L21" s="47"/>
      <c r="M21" s="48"/>
      <c r="N21" s="48"/>
      <c r="O21" s="48"/>
      <c r="P21" s="48"/>
      <c r="Q21" s="48"/>
      <c r="R21" s="49"/>
      <c r="S21" s="49"/>
    </row>
    <row r="22" spans="2:19" ht="18.75" x14ac:dyDescent="0.3">
      <c r="B22" s="1"/>
      <c r="C22" s="18" t="s">
        <v>15</v>
      </c>
      <c r="H22" s="30"/>
      <c r="I22" s="30"/>
      <c r="J22" s="87">
        <f>SUM(J5:J19)</f>
        <v>506.41999999999996</v>
      </c>
      <c r="K22" s="2"/>
      <c r="L22" s="1"/>
      <c r="M22" s="51"/>
      <c r="N22" s="48"/>
      <c r="O22" s="48"/>
      <c r="P22" s="49"/>
      <c r="Q22" s="48"/>
      <c r="R22" s="48"/>
      <c r="S22" s="49"/>
    </row>
    <row r="23" spans="2:19" x14ac:dyDescent="0.25">
      <c r="B23" s="7"/>
      <c r="C23" s="10"/>
      <c r="D23" s="10"/>
      <c r="E23" s="10"/>
      <c r="F23" s="10"/>
      <c r="G23" s="10"/>
      <c r="H23" s="10"/>
      <c r="I23" s="10"/>
      <c r="J23" s="40"/>
      <c r="K23" s="8"/>
      <c r="L23" s="1"/>
      <c r="M23" s="48"/>
      <c r="N23" s="48"/>
      <c r="O23" s="48"/>
      <c r="P23" s="85"/>
    </row>
  </sheetData>
  <mergeCells count="1">
    <mergeCell ref="C10:D1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0B78-4A84-4C0F-89BE-F38FE8BDAAC5}">
  <dimension ref="B1:U20"/>
  <sheetViews>
    <sheetView workbookViewId="0">
      <selection activeCell="I23" sqref="I23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6" customWidth="1"/>
    <col min="7" max="7" width="1.85546875" customWidth="1"/>
    <col min="8" max="8" width="11" customWidth="1"/>
    <col min="9" max="9" width="1.7109375" customWidth="1"/>
    <col min="10" max="10" width="14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8.5" x14ac:dyDescent="0.45">
      <c r="B1" s="5"/>
      <c r="C1" s="12" t="s">
        <v>139</v>
      </c>
      <c r="D1" s="13"/>
      <c r="E1" s="13"/>
      <c r="F1" s="13"/>
      <c r="G1" s="13"/>
      <c r="H1" s="6"/>
      <c r="I1" s="6"/>
      <c r="J1" s="6"/>
      <c r="K1" s="14"/>
      <c r="L1" s="1"/>
    </row>
    <row r="2" spans="2:21" ht="28.5" x14ac:dyDescent="0.45">
      <c r="B2" s="1"/>
      <c r="C2" s="15" t="s">
        <v>125</v>
      </c>
      <c r="D2" s="16"/>
      <c r="E2" s="16"/>
      <c r="F2" s="16"/>
      <c r="G2" s="16"/>
      <c r="K2" s="2"/>
      <c r="L2" s="41"/>
      <c r="M2" s="42"/>
      <c r="N2" s="42"/>
    </row>
    <row r="3" spans="2:21" ht="18.75" x14ac:dyDescent="0.3">
      <c r="B3" s="1"/>
      <c r="C3" s="17" t="s">
        <v>14</v>
      </c>
      <c r="D3" s="17"/>
      <c r="E3" s="18"/>
      <c r="F3" s="18"/>
      <c r="G3" s="18"/>
      <c r="H3" s="18"/>
      <c r="I3" s="18"/>
      <c r="J3" s="18"/>
      <c r="K3" s="73"/>
      <c r="L3" s="47"/>
      <c r="M3" s="48"/>
      <c r="N3" s="48"/>
      <c r="O3" s="48"/>
      <c r="P3" s="48"/>
      <c r="Q3" s="48"/>
      <c r="R3" s="74"/>
      <c r="S3" s="48"/>
    </row>
    <row r="4" spans="2:21" ht="32.25" x14ac:dyDescent="0.3">
      <c r="B4" s="1"/>
      <c r="C4" s="18"/>
      <c r="D4" s="18"/>
      <c r="E4" s="19" t="s">
        <v>1</v>
      </c>
      <c r="F4" s="75" t="s">
        <v>12</v>
      </c>
      <c r="G4" s="75" t="s">
        <v>20</v>
      </c>
      <c r="H4" s="76" t="s">
        <v>126</v>
      </c>
      <c r="I4" s="77"/>
      <c r="J4" s="18" t="s">
        <v>127</v>
      </c>
      <c r="K4" s="9"/>
      <c r="L4" s="47"/>
      <c r="M4" s="48"/>
      <c r="N4" s="48"/>
      <c r="O4" s="48"/>
      <c r="P4" s="48"/>
      <c r="Q4" s="48"/>
      <c r="R4" s="49"/>
      <c r="S4" s="49"/>
    </row>
    <row r="5" spans="2:21" ht="18.75" x14ac:dyDescent="0.3">
      <c r="B5" s="1"/>
      <c r="C5" s="18" t="s">
        <v>140</v>
      </c>
      <c r="D5" s="18"/>
      <c r="E5" s="19" t="s">
        <v>1</v>
      </c>
      <c r="F5" s="61">
        <v>1</v>
      </c>
      <c r="G5" s="78" t="s">
        <v>20</v>
      </c>
      <c r="H5" s="78">
        <v>300</v>
      </c>
      <c r="I5" s="79" t="s">
        <v>53</v>
      </c>
      <c r="J5" s="78">
        <f>SUM(F5*H5)</f>
        <v>300</v>
      </c>
      <c r="K5" s="9"/>
      <c r="L5" s="47"/>
      <c r="M5" s="48"/>
      <c r="N5" s="48"/>
      <c r="O5" s="48"/>
      <c r="P5" s="48"/>
      <c r="Q5" s="48"/>
      <c r="R5" s="49"/>
      <c r="S5" s="49"/>
      <c r="U5" s="16"/>
    </row>
    <row r="6" spans="2:21" ht="18.75" x14ac:dyDescent="0.3">
      <c r="B6" s="1"/>
      <c r="C6" s="18"/>
      <c r="D6" s="18"/>
      <c r="E6" s="19"/>
      <c r="F6" s="61"/>
      <c r="G6" s="78"/>
      <c r="H6" s="78"/>
      <c r="I6" s="79"/>
      <c r="J6" s="78"/>
      <c r="K6" s="9"/>
      <c r="L6" s="47"/>
      <c r="M6" s="48"/>
      <c r="N6" s="48"/>
      <c r="O6" s="48"/>
      <c r="P6" s="48"/>
      <c r="Q6" s="48"/>
      <c r="R6" s="49"/>
      <c r="S6" s="49"/>
    </row>
    <row r="7" spans="2:21" ht="18.75" x14ac:dyDescent="0.3">
      <c r="B7" s="1"/>
      <c r="C7" s="23"/>
      <c r="D7" s="23"/>
      <c r="E7" s="19"/>
      <c r="F7" s="18"/>
      <c r="G7" s="18"/>
      <c r="H7" s="18"/>
      <c r="I7" s="18"/>
      <c r="J7" s="18"/>
      <c r="K7" s="9"/>
      <c r="L7" s="1"/>
      <c r="M7" s="48"/>
      <c r="N7" s="48"/>
      <c r="O7" s="48"/>
      <c r="P7" s="48"/>
      <c r="Q7" s="48"/>
      <c r="R7" s="49"/>
      <c r="S7" s="49"/>
    </row>
    <row r="8" spans="2:21" ht="32.25" x14ac:dyDescent="0.3">
      <c r="B8" s="1"/>
      <c r="C8" s="17" t="s">
        <v>130</v>
      </c>
      <c r="D8" s="17"/>
      <c r="E8" s="19"/>
      <c r="F8" s="75" t="s">
        <v>131</v>
      </c>
      <c r="G8" s="75" t="s">
        <v>20</v>
      </c>
      <c r="H8" s="76" t="s">
        <v>132</v>
      </c>
      <c r="I8" s="77"/>
      <c r="J8" s="18"/>
      <c r="K8" s="9"/>
      <c r="L8" s="47"/>
      <c r="M8" s="48"/>
      <c r="N8" s="48"/>
      <c r="O8" s="48"/>
      <c r="P8" s="48"/>
      <c r="Q8" s="48"/>
      <c r="R8" s="49"/>
      <c r="S8" s="49"/>
    </row>
    <row r="9" spans="2:21" ht="18.75" x14ac:dyDescent="0.3">
      <c r="B9" s="1"/>
      <c r="C9" s="18"/>
      <c r="D9" s="18"/>
      <c r="E9" s="19"/>
      <c r="F9" s="61"/>
      <c r="G9" s="78"/>
      <c r="H9" s="78"/>
      <c r="I9" s="79"/>
      <c r="J9" s="78"/>
      <c r="K9" s="2"/>
      <c r="L9" s="1"/>
      <c r="M9" s="48"/>
      <c r="N9" s="48"/>
      <c r="O9" s="48"/>
      <c r="P9" s="49"/>
      <c r="Q9" s="48"/>
      <c r="R9" s="49"/>
      <c r="S9" s="48"/>
    </row>
    <row r="10" spans="2:21" ht="30" customHeight="1" x14ac:dyDescent="0.35">
      <c r="B10" s="1"/>
      <c r="C10" s="91" t="s">
        <v>133</v>
      </c>
      <c r="D10" s="92"/>
      <c r="E10" s="80"/>
      <c r="F10" s="75" t="s">
        <v>131</v>
      </c>
      <c r="G10" s="75" t="s">
        <v>20</v>
      </c>
      <c r="H10" s="76" t="s">
        <v>132</v>
      </c>
      <c r="I10" s="81"/>
      <c r="J10" s="82"/>
      <c r="K10" s="2"/>
      <c r="L10" s="1"/>
      <c r="M10" s="48"/>
      <c r="N10" s="48"/>
      <c r="O10" s="48"/>
      <c r="P10" s="48"/>
      <c r="Q10" s="48"/>
      <c r="R10" s="49"/>
      <c r="S10" s="48"/>
    </row>
    <row r="11" spans="2:21" ht="18.75" x14ac:dyDescent="0.3">
      <c r="B11" s="1"/>
      <c r="C11" s="18" t="str">
        <f>C5</f>
        <v>For Jan-2020</v>
      </c>
      <c r="D11" s="18"/>
      <c r="E11" s="19" t="s">
        <v>1</v>
      </c>
      <c r="F11" s="86">
        <v>1</v>
      </c>
      <c r="G11" s="78" t="s">
        <v>20</v>
      </c>
      <c r="H11" s="78">
        <v>50</v>
      </c>
      <c r="I11" s="79" t="s">
        <v>53</v>
      </c>
      <c r="J11" s="78">
        <f>SUM(F11*H11)</f>
        <v>50</v>
      </c>
      <c r="K11" s="2"/>
      <c r="L11" s="41"/>
      <c r="M11" s="83"/>
      <c r="N11" s="83"/>
      <c r="O11" s="48"/>
      <c r="P11" s="48"/>
      <c r="Q11" s="48"/>
      <c r="R11" s="49"/>
      <c r="S11" s="48"/>
    </row>
    <row r="12" spans="2:21" ht="18.75" x14ac:dyDescent="0.3">
      <c r="B12" s="1"/>
      <c r="C12" s="18"/>
      <c r="D12" s="18"/>
      <c r="E12" s="19"/>
      <c r="F12" s="61"/>
      <c r="G12" s="78"/>
      <c r="H12" s="78"/>
      <c r="I12" s="79"/>
      <c r="J12" s="78"/>
      <c r="K12" s="2"/>
      <c r="L12" s="47"/>
      <c r="M12" s="48"/>
      <c r="N12" s="48"/>
      <c r="O12" s="48"/>
      <c r="P12" s="48"/>
      <c r="Q12" s="48"/>
      <c r="R12" s="49"/>
      <c r="S12" s="49"/>
    </row>
    <row r="13" spans="2:21" ht="21" x14ac:dyDescent="0.35">
      <c r="B13" s="1"/>
      <c r="C13" s="17" t="s">
        <v>134</v>
      </c>
      <c r="D13" s="84"/>
      <c r="E13" s="80"/>
      <c r="F13" s="80"/>
      <c r="G13" s="80"/>
      <c r="H13" s="81"/>
      <c r="I13" s="81"/>
      <c r="J13" s="82"/>
      <c r="K13" s="2"/>
      <c r="L13" s="47"/>
      <c r="M13" s="48"/>
      <c r="N13" s="48"/>
      <c r="O13" s="48"/>
      <c r="P13" s="48"/>
      <c r="Q13" s="48"/>
      <c r="R13" s="49"/>
      <c r="S13" s="49"/>
      <c r="U13" s="16"/>
    </row>
    <row r="14" spans="2:21" ht="18.75" x14ac:dyDescent="0.3">
      <c r="B14" s="1"/>
      <c r="C14" s="18" t="s">
        <v>144</v>
      </c>
      <c r="D14" s="18"/>
      <c r="E14" s="19" t="s">
        <v>1</v>
      </c>
      <c r="F14" s="86">
        <v>1</v>
      </c>
      <c r="G14" s="78" t="s">
        <v>20</v>
      </c>
      <c r="H14" s="78">
        <v>282</v>
      </c>
      <c r="I14" s="79" t="s">
        <v>53</v>
      </c>
      <c r="J14" s="78">
        <f>SUM(F14*H14)</f>
        <v>282</v>
      </c>
      <c r="K14" s="2"/>
      <c r="L14" s="47"/>
      <c r="M14" s="48"/>
      <c r="N14" s="48"/>
      <c r="O14" s="48"/>
      <c r="P14" s="48"/>
      <c r="Q14" s="48"/>
      <c r="R14" s="49"/>
      <c r="S14" s="49"/>
    </row>
    <row r="15" spans="2:21" ht="18.75" x14ac:dyDescent="0.3">
      <c r="B15" s="1"/>
      <c r="C15" s="18"/>
      <c r="D15" s="18"/>
      <c r="E15" s="19"/>
      <c r="F15" s="86"/>
      <c r="G15" s="78"/>
      <c r="H15" s="78"/>
      <c r="I15" s="79"/>
      <c r="J15" s="78"/>
      <c r="K15" s="2"/>
      <c r="L15" s="47"/>
      <c r="M15" s="48"/>
      <c r="N15" s="48"/>
      <c r="O15" s="48"/>
      <c r="P15" s="48"/>
      <c r="Q15" s="48"/>
      <c r="R15" s="49"/>
      <c r="S15" s="49"/>
    </row>
    <row r="16" spans="2:21" ht="18.75" x14ac:dyDescent="0.3">
      <c r="B16" s="1"/>
      <c r="C16" s="18" t="s">
        <v>145</v>
      </c>
      <c r="D16" s="18"/>
      <c r="E16" s="19" t="s">
        <v>1</v>
      </c>
      <c r="F16" s="86">
        <v>1</v>
      </c>
      <c r="G16" s="78" t="s">
        <v>20</v>
      </c>
      <c r="H16" s="78">
        <v>250</v>
      </c>
      <c r="I16" s="79" t="s">
        <v>53</v>
      </c>
      <c r="J16" s="78">
        <f>SUM(F16*H16)</f>
        <v>250</v>
      </c>
      <c r="K16" s="2"/>
      <c r="L16" s="47"/>
      <c r="M16" s="48"/>
      <c r="N16" s="48"/>
      <c r="O16" s="48"/>
      <c r="P16" s="48"/>
      <c r="Q16" s="48"/>
      <c r="R16" s="49"/>
      <c r="S16" s="49"/>
    </row>
    <row r="17" spans="2:19" ht="18.75" x14ac:dyDescent="0.3">
      <c r="B17" s="1"/>
      <c r="C17" s="18"/>
      <c r="D17" s="22"/>
      <c r="E17" s="19"/>
      <c r="F17" s="86"/>
      <c r="G17" s="78"/>
      <c r="H17" s="78"/>
      <c r="I17" s="79"/>
      <c r="J17" s="78"/>
      <c r="K17" s="2"/>
      <c r="L17" s="47"/>
      <c r="M17" s="48"/>
      <c r="N17" s="48"/>
      <c r="O17" s="48"/>
      <c r="P17" s="48"/>
      <c r="Q17" s="48"/>
      <c r="R17" s="49"/>
      <c r="S17" s="49"/>
    </row>
    <row r="18" spans="2:19" ht="18.75" x14ac:dyDescent="0.3">
      <c r="B18" s="1"/>
      <c r="C18" s="18"/>
      <c r="D18" s="22"/>
      <c r="E18" s="19"/>
      <c r="F18" s="61"/>
      <c r="G18" s="78"/>
      <c r="H18" s="78"/>
      <c r="I18" s="79"/>
      <c r="J18" s="78"/>
      <c r="K18" s="2"/>
      <c r="L18" s="47"/>
      <c r="M18" s="48"/>
      <c r="N18" s="48"/>
      <c r="O18" s="48"/>
      <c r="P18" s="48"/>
      <c r="Q18" s="48"/>
      <c r="R18" s="49"/>
      <c r="S18" s="49"/>
    </row>
    <row r="19" spans="2:19" ht="18.75" x14ac:dyDescent="0.3">
      <c r="B19" s="1"/>
      <c r="C19" s="18" t="s">
        <v>15</v>
      </c>
      <c r="H19" s="30"/>
      <c r="I19" s="30"/>
      <c r="J19" s="87">
        <f>SUM(J5:J16)</f>
        <v>882</v>
      </c>
      <c r="K19" s="2"/>
      <c r="L19" s="1"/>
      <c r="M19" s="51"/>
      <c r="N19" s="48"/>
      <c r="O19" s="48"/>
      <c r="P19" s="49"/>
      <c r="Q19" s="48"/>
      <c r="R19" s="48"/>
      <c r="S19" s="49"/>
    </row>
    <row r="20" spans="2:19" x14ac:dyDescent="0.25">
      <c r="B20" s="7"/>
      <c r="C20" s="10"/>
      <c r="D20" s="10"/>
      <c r="E20" s="10"/>
      <c r="F20" s="10"/>
      <c r="G20" s="10"/>
      <c r="H20" s="10"/>
      <c r="I20" s="10"/>
      <c r="J20" s="40"/>
      <c r="K20" s="8"/>
      <c r="L20" s="1"/>
      <c r="M20" s="48"/>
      <c r="N20" s="48"/>
      <c r="O20" s="48"/>
      <c r="P20" s="85"/>
    </row>
  </sheetData>
  <mergeCells count="1">
    <mergeCell ref="C10:D1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F95F-3E5E-4EB4-AD9F-97A414C8BBE5}">
  <dimension ref="B1:U19"/>
  <sheetViews>
    <sheetView tabSelected="1" workbookViewId="0">
      <selection activeCell="J17" sqref="J16:J17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6" customWidth="1"/>
    <col min="7" max="7" width="1.85546875" customWidth="1"/>
    <col min="8" max="8" width="11" customWidth="1"/>
    <col min="9" max="9" width="1.7109375" customWidth="1"/>
    <col min="10" max="10" width="14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8.5" x14ac:dyDescent="0.45">
      <c r="B1" s="5"/>
      <c r="C1" s="12" t="s">
        <v>139</v>
      </c>
      <c r="D1" s="13"/>
      <c r="E1" s="13"/>
      <c r="F1" s="13"/>
      <c r="G1" s="13"/>
      <c r="H1" s="6"/>
      <c r="I1" s="6"/>
      <c r="J1" s="6"/>
      <c r="K1" s="14"/>
      <c r="L1" s="1"/>
    </row>
    <row r="2" spans="2:21" ht="28.5" x14ac:dyDescent="0.45">
      <c r="B2" s="1"/>
      <c r="C2" s="15" t="s">
        <v>125</v>
      </c>
      <c r="D2" s="16"/>
      <c r="E2" s="16"/>
      <c r="F2" s="16"/>
      <c r="G2" s="16"/>
      <c r="K2" s="2"/>
      <c r="L2" s="41"/>
      <c r="M2" s="42"/>
      <c r="N2" s="42"/>
    </row>
    <row r="3" spans="2:21" ht="18.75" x14ac:dyDescent="0.3">
      <c r="B3" s="1"/>
      <c r="C3" s="17" t="s">
        <v>14</v>
      </c>
      <c r="D3" s="17"/>
      <c r="E3" s="18"/>
      <c r="F3" s="18"/>
      <c r="G3" s="18"/>
      <c r="H3" s="18"/>
      <c r="I3" s="18"/>
      <c r="J3" s="18"/>
      <c r="K3" s="73"/>
      <c r="L3" s="47"/>
      <c r="M3" s="48"/>
      <c r="N3" s="48"/>
      <c r="O3" s="48"/>
      <c r="P3" s="48"/>
      <c r="Q3" s="48"/>
      <c r="R3" s="74"/>
      <c r="S3" s="48"/>
    </row>
    <row r="4" spans="2:21" ht="32.25" x14ac:dyDescent="0.3">
      <c r="B4" s="1"/>
      <c r="C4" s="18"/>
      <c r="D4" s="18"/>
      <c r="E4" s="19" t="s">
        <v>1</v>
      </c>
      <c r="F4" s="75" t="s">
        <v>12</v>
      </c>
      <c r="G4" s="75" t="s">
        <v>20</v>
      </c>
      <c r="H4" s="76" t="s">
        <v>126</v>
      </c>
      <c r="I4" s="77"/>
      <c r="J4" s="18" t="s">
        <v>127</v>
      </c>
      <c r="K4" s="9"/>
      <c r="L4" s="47"/>
      <c r="M4" s="48"/>
      <c r="N4" s="48"/>
      <c r="O4" s="48"/>
      <c r="P4" s="48"/>
      <c r="Q4" s="48"/>
      <c r="R4" s="49"/>
      <c r="S4" s="49"/>
    </row>
    <row r="5" spans="2:21" ht="18.75" x14ac:dyDescent="0.3">
      <c r="B5" s="1"/>
      <c r="C5" s="18" t="s">
        <v>146</v>
      </c>
      <c r="D5" s="18"/>
      <c r="E5" s="19" t="s">
        <v>1</v>
      </c>
      <c r="F5" s="61">
        <v>1</v>
      </c>
      <c r="G5" s="78" t="s">
        <v>20</v>
      </c>
      <c r="H5" s="78">
        <v>300</v>
      </c>
      <c r="I5" s="79" t="s">
        <v>53</v>
      </c>
      <c r="J5" s="78">
        <f>SUM(F5*H5)</f>
        <v>300</v>
      </c>
      <c r="K5" s="9"/>
      <c r="L5" s="47"/>
      <c r="M5" s="48"/>
      <c r="N5" s="48"/>
      <c r="O5" s="48"/>
      <c r="P5" s="48"/>
      <c r="Q5" s="48"/>
      <c r="R5" s="49"/>
      <c r="S5" s="49"/>
      <c r="U5" s="16"/>
    </row>
    <row r="6" spans="2:21" ht="18.75" x14ac:dyDescent="0.3">
      <c r="B6" s="1"/>
      <c r="C6" s="18"/>
      <c r="D6" s="18"/>
      <c r="E6" s="19"/>
      <c r="F6" s="61"/>
      <c r="G6" s="78"/>
      <c r="H6" s="78"/>
      <c r="I6" s="79"/>
      <c r="J6" s="78"/>
      <c r="K6" s="9"/>
      <c r="L6" s="47"/>
      <c r="M6" s="48"/>
      <c r="N6" s="48"/>
      <c r="O6" s="48"/>
      <c r="P6" s="48"/>
      <c r="Q6" s="48"/>
      <c r="R6" s="49"/>
      <c r="S6" s="49"/>
    </row>
    <row r="7" spans="2:21" ht="18.75" x14ac:dyDescent="0.3">
      <c r="B7" s="1"/>
      <c r="C7" s="23"/>
      <c r="D7" s="23"/>
      <c r="E7" s="19"/>
      <c r="F7" s="18"/>
      <c r="G7" s="18"/>
      <c r="H7" s="18"/>
      <c r="I7" s="18"/>
      <c r="J7" s="18"/>
      <c r="K7" s="9"/>
      <c r="L7" s="1"/>
      <c r="M7" s="48"/>
      <c r="N7" s="48"/>
      <c r="O7" s="48"/>
      <c r="P7" s="48"/>
      <c r="Q7" s="48"/>
      <c r="R7" s="49"/>
      <c r="S7" s="49"/>
    </row>
    <row r="8" spans="2:21" ht="32.25" x14ac:dyDescent="0.3">
      <c r="B8" s="1"/>
      <c r="C8" s="17" t="s">
        <v>130</v>
      </c>
      <c r="D8" s="17"/>
      <c r="E8" s="19"/>
      <c r="F8" s="75" t="s">
        <v>131</v>
      </c>
      <c r="G8" s="75" t="s">
        <v>20</v>
      </c>
      <c r="H8" s="76" t="s">
        <v>132</v>
      </c>
      <c r="I8" s="77"/>
      <c r="J8" s="18"/>
      <c r="K8" s="9"/>
      <c r="L8" s="47"/>
      <c r="M8" s="48"/>
      <c r="N8" s="48"/>
      <c r="O8" s="48"/>
      <c r="P8" s="48"/>
      <c r="Q8" s="48"/>
      <c r="R8" s="49"/>
      <c r="S8" s="49"/>
    </row>
    <row r="9" spans="2:21" ht="18.75" x14ac:dyDescent="0.3">
      <c r="B9" s="1"/>
      <c r="C9" s="18"/>
      <c r="D9" s="18"/>
      <c r="E9" s="19"/>
      <c r="F9" s="61"/>
      <c r="G9" s="78"/>
      <c r="H9" s="78"/>
      <c r="I9" s="79"/>
      <c r="J9" s="78"/>
      <c r="K9" s="2"/>
      <c r="L9" s="1"/>
      <c r="M9" s="48"/>
      <c r="N9" s="48"/>
      <c r="O9" s="48"/>
      <c r="P9" s="49"/>
      <c r="Q9" s="48"/>
      <c r="R9" s="49"/>
      <c r="S9" s="48"/>
    </row>
    <row r="10" spans="2:21" ht="30" customHeight="1" x14ac:dyDescent="0.35">
      <c r="B10" s="1"/>
      <c r="C10" s="91" t="s">
        <v>133</v>
      </c>
      <c r="D10" s="92"/>
      <c r="E10" s="80"/>
      <c r="F10" s="75" t="s">
        <v>131</v>
      </c>
      <c r="G10" s="75" t="s">
        <v>20</v>
      </c>
      <c r="H10" s="76" t="s">
        <v>132</v>
      </c>
      <c r="I10" s="81"/>
      <c r="J10" s="82"/>
      <c r="K10" s="2"/>
      <c r="L10" s="1"/>
      <c r="M10" s="48"/>
      <c r="N10" s="48"/>
      <c r="O10" s="48"/>
      <c r="P10" s="48"/>
      <c r="Q10" s="48"/>
      <c r="R10" s="49"/>
      <c r="S10" s="48"/>
    </row>
    <row r="11" spans="2:21" ht="18.75" x14ac:dyDescent="0.3">
      <c r="B11" s="1"/>
      <c r="C11" s="18" t="str">
        <f>C5</f>
        <v>For March-2020</v>
      </c>
      <c r="D11" s="18"/>
      <c r="E11" s="19" t="s">
        <v>1</v>
      </c>
      <c r="F11" s="86">
        <v>1</v>
      </c>
      <c r="G11" s="78" t="s">
        <v>20</v>
      </c>
      <c r="H11" s="78">
        <v>50</v>
      </c>
      <c r="I11" s="79" t="s">
        <v>53</v>
      </c>
      <c r="J11" s="78">
        <f>SUM(F11*H11)</f>
        <v>50</v>
      </c>
      <c r="K11" s="2"/>
      <c r="L11" s="41"/>
      <c r="M11" s="83"/>
      <c r="N11" s="83"/>
      <c r="O11" s="48"/>
      <c r="P11" s="48"/>
      <c r="Q11" s="48"/>
      <c r="R11" s="49"/>
      <c r="S11" s="48"/>
    </row>
    <row r="12" spans="2:21" ht="18.75" x14ac:dyDescent="0.3">
      <c r="B12" s="1"/>
      <c r="C12" s="18"/>
      <c r="D12" s="18"/>
      <c r="E12" s="19"/>
      <c r="F12" s="61"/>
      <c r="G12" s="78"/>
      <c r="H12" s="78"/>
      <c r="I12" s="79"/>
      <c r="J12" s="78"/>
      <c r="K12" s="2"/>
      <c r="L12" s="47"/>
      <c r="M12" s="48"/>
      <c r="N12" s="48"/>
      <c r="O12" s="48"/>
      <c r="P12" s="48"/>
      <c r="Q12" s="48"/>
      <c r="R12" s="49"/>
      <c r="S12" s="49"/>
    </row>
    <row r="13" spans="2:21" ht="21" x14ac:dyDescent="0.35">
      <c r="B13" s="1"/>
      <c r="C13" s="17" t="s">
        <v>134</v>
      </c>
      <c r="D13" s="84"/>
      <c r="E13" s="80"/>
      <c r="F13" s="80"/>
      <c r="G13" s="80"/>
      <c r="H13" s="81"/>
      <c r="I13" s="81"/>
      <c r="J13" s="82"/>
      <c r="K13" s="2"/>
      <c r="L13" s="47"/>
      <c r="M13" s="48"/>
      <c r="N13" s="48"/>
      <c r="O13" s="48"/>
      <c r="P13" s="48"/>
      <c r="Q13" s="48"/>
      <c r="R13" s="49"/>
      <c r="S13" s="49"/>
      <c r="U13" s="16"/>
    </row>
    <row r="14" spans="2:21" ht="18.75" x14ac:dyDescent="0.3">
      <c r="B14" s="1"/>
      <c r="C14" s="18" t="s">
        <v>147</v>
      </c>
      <c r="D14" s="18"/>
      <c r="E14" s="19" t="s">
        <v>1</v>
      </c>
      <c r="F14" s="86">
        <v>1</v>
      </c>
      <c r="G14" s="78" t="s">
        <v>20</v>
      </c>
      <c r="H14" s="78">
        <v>282</v>
      </c>
      <c r="I14" s="79" t="s">
        <v>53</v>
      </c>
      <c r="J14" s="78">
        <v>715</v>
      </c>
      <c r="K14" s="2"/>
      <c r="L14" s="47"/>
      <c r="M14" s="48"/>
      <c r="N14" s="48"/>
      <c r="O14" s="48"/>
      <c r="P14" s="48"/>
      <c r="Q14" s="48"/>
      <c r="R14" s="49"/>
      <c r="S14" s="49"/>
    </row>
    <row r="15" spans="2:21" ht="18.75" x14ac:dyDescent="0.3">
      <c r="B15" s="1"/>
      <c r="C15" s="18"/>
      <c r="D15" s="18"/>
      <c r="E15" s="19"/>
      <c r="F15" s="86"/>
      <c r="G15" s="78"/>
      <c r="H15" s="78"/>
      <c r="I15" s="79"/>
      <c r="J15" s="78"/>
      <c r="K15" s="2"/>
      <c r="L15" s="47"/>
      <c r="M15" s="48"/>
      <c r="N15" s="48"/>
      <c r="O15" s="48"/>
      <c r="P15" s="48"/>
      <c r="Q15" s="48"/>
      <c r="R15" s="49"/>
      <c r="S15" s="49"/>
    </row>
    <row r="16" spans="2:21" ht="18.75" x14ac:dyDescent="0.3">
      <c r="B16" s="1"/>
      <c r="C16" s="18"/>
      <c r="D16" s="22"/>
      <c r="E16" s="19"/>
      <c r="F16" s="86"/>
      <c r="G16" s="78"/>
      <c r="H16" s="78"/>
      <c r="I16" s="79"/>
      <c r="J16" s="78"/>
      <c r="K16" s="2"/>
      <c r="L16" s="47"/>
      <c r="M16" s="48"/>
      <c r="N16" s="48"/>
      <c r="O16" s="48"/>
      <c r="P16" s="48"/>
      <c r="Q16" s="48"/>
      <c r="R16" s="49"/>
      <c r="S16" s="49"/>
    </row>
    <row r="17" spans="2:19" ht="18.75" x14ac:dyDescent="0.3">
      <c r="B17" s="1"/>
      <c r="C17" s="18"/>
      <c r="D17" s="22"/>
      <c r="E17" s="19"/>
      <c r="F17" s="61"/>
      <c r="G17" s="78"/>
      <c r="H17" s="78"/>
      <c r="I17" s="79"/>
      <c r="J17" s="78"/>
      <c r="K17" s="2"/>
      <c r="L17" s="47"/>
      <c r="M17" s="48"/>
      <c r="N17" s="48"/>
      <c r="O17" s="48"/>
      <c r="P17" s="48"/>
      <c r="Q17" s="48"/>
      <c r="R17" s="49"/>
      <c r="S17" s="49"/>
    </row>
    <row r="18" spans="2:19" ht="18.75" x14ac:dyDescent="0.3">
      <c r="B18" s="1"/>
      <c r="C18" s="18" t="s">
        <v>15</v>
      </c>
      <c r="H18" s="30"/>
      <c r="I18" s="30"/>
      <c r="J18" s="87">
        <f>SUM(J5:J15)</f>
        <v>1065</v>
      </c>
      <c r="K18" s="2"/>
      <c r="L18" s="1"/>
      <c r="M18" s="51"/>
      <c r="N18" s="48"/>
      <c r="O18" s="48"/>
      <c r="P18" s="49"/>
      <c r="Q18" s="48"/>
      <c r="R18" s="48"/>
      <c r="S18" s="49"/>
    </row>
    <row r="19" spans="2:19" x14ac:dyDescent="0.25">
      <c r="B19" s="7"/>
      <c r="C19" s="10"/>
      <c r="D19" s="10"/>
      <c r="E19" s="10"/>
      <c r="F19" s="10"/>
      <c r="G19" s="10"/>
      <c r="H19" s="10"/>
      <c r="I19" s="10"/>
      <c r="J19" s="40"/>
      <c r="K19" s="8"/>
      <c r="L19" s="1"/>
      <c r="M19" s="48"/>
      <c r="N19" s="48"/>
      <c r="O19" s="48"/>
      <c r="P19" s="85"/>
    </row>
  </sheetData>
  <mergeCells count="1">
    <mergeCell ref="C10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5"/>
  <sheetViews>
    <sheetView workbookViewId="0">
      <selection activeCell="F25" sqref="F25:M25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62">
        <f>Q9</f>
        <v>13</v>
      </c>
      <c r="T3" s="46">
        <f t="shared" ref="T3:T8" si="1">SUM(Q3*S3)</f>
        <v>52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40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Q9</f>
        <v>13</v>
      </c>
      <c r="T4" s="50">
        <f t="shared" si="1"/>
        <v>39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39</v>
      </c>
      <c r="G5" s="20" t="s">
        <v>3</v>
      </c>
      <c r="H5" s="18" t="s">
        <v>40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Q9</f>
        <v>13</v>
      </c>
      <c r="T5" s="50">
        <f t="shared" si="1"/>
        <v>39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558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Q9</f>
        <v>13</v>
      </c>
      <c r="T6" s="50">
        <f t="shared" si="1"/>
        <v>13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34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v>9</v>
      </c>
      <c r="T7" s="50">
        <f t="shared" si="1"/>
        <v>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35</v>
      </c>
      <c r="L8" s="9">
        <v>1</v>
      </c>
      <c r="M8" s="47" t="s">
        <v>34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v>9</v>
      </c>
      <c r="T8" s="50">
        <f t="shared" si="1"/>
        <v>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13</v>
      </c>
      <c r="R9" s="48"/>
      <c r="S9" s="49"/>
      <c r="T9" s="50">
        <f>SUM(T4:T8)</f>
        <v>109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142.92307692307691</v>
      </c>
      <c r="H10" s="18"/>
      <c r="I10" s="18"/>
      <c r="J10" s="58"/>
      <c r="K10" s="59"/>
      <c r="L10" s="3">
        <f>SUM(L4:L9)</f>
        <v>13</v>
      </c>
      <c r="N10" s="51">
        <v>558</v>
      </c>
      <c r="O10" s="48" t="s">
        <v>21</v>
      </c>
      <c r="P10" s="49">
        <f>Q9</f>
        <v>13</v>
      </c>
      <c r="Q10" s="49">
        <f>SUM(N10/P10)</f>
        <v>42.92307692307692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42.92307692307692</v>
      </c>
      <c r="O11" s="48" t="s">
        <v>20</v>
      </c>
      <c r="P11" s="48">
        <v>1</v>
      </c>
      <c r="Q11" s="49">
        <f>SUM(N11*P11)</f>
        <v>42.92307692307692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33">
        <f>Q10</f>
        <v>42.92307692307692</v>
      </c>
      <c r="K13" s="11">
        <f>SUM(H13*I13*J13)</f>
        <v>42.92307692307692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142.92307692307691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Q21</f>
        <v>1</v>
      </c>
      <c r="T16" s="57">
        <f t="shared" ref="T16:T21" si="3">SUM(Q16*S16)</f>
        <v>4</v>
      </c>
    </row>
    <row r="17" spans="2:22" ht="18.75" x14ac:dyDescent="0.3">
      <c r="B17" s="1"/>
      <c r="C17" s="36" t="s">
        <v>44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Q21</f>
        <v>1</v>
      </c>
      <c r="T17" s="50">
        <f t="shared" si="3"/>
        <v>3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45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Q21</f>
        <v>1</v>
      </c>
      <c r="T18" s="50">
        <f t="shared" si="3"/>
        <v>3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Q21</f>
        <v>1</v>
      </c>
      <c r="T19" s="50">
        <f t="shared" si="3"/>
        <v>1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1</v>
      </c>
      <c r="K20" s="37">
        <f>Q23</f>
        <v>38.46153846153846</v>
      </c>
      <c r="L20" s="2"/>
      <c r="M20" s="47" t="s">
        <v>34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Q21</f>
        <v>1</v>
      </c>
      <c r="T20" s="50">
        <f t="shared" si="3"/>
        <v>1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38.46153846153846</v>
      </c>
      <c r="T21" s="50">
        <f t="shared" si="3"/>
        <v>38.46153846153846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181.38461538461536</v>
      </c>
      <c r="L22" s="2"/>
      <c r="M22" s="1"/>
      <c r="N22" s="51">
        <f>G19</f>
        <v>500</v>
      </c>
      <c r="O22" s="48" t="s">
        <v>21</v>
      </c>
      <c r="P22" s="48">
        <v>13</v>
      </c>
      <c r="Q22" s="49">
        <f>SUM(N22/P22)</f>
        <v>38.46153846153846</v>
      </c>
      <c r="R22" s="48"/>
      <c r="S22" s="48"/>
      <c r="T22" s="52"/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38.46153846153846</v>
      </c>
      <c r="O23" s="60" t="s">
        <v>20</v>
      </c>
      <c r="P23" s="60">
        <v>1</v>
      </c>
      <c r="Q23" s="65">
        <f>SUM(N23*P23)</f>
        <v>38.46153846153846</v>
      </c>
      <c r="R23" s="10"/>
      <c r="S23" s="10"/>
      <c r="T23" s="8"/>
    </row>
    <row r="25" spans="2:22" x14ac:dyDescent="0.25">
      <c r="F25" s="66" t="s">
        <v>52</v>
      </c>
      <c r="G25" s="66"/>
      <c r="H25" s="66"/>
      <c r="I25" s="67">
        <v>870</v>
      </c>
      <c r="J25" s="68" t="s">
        <v>54</v>
      </c>
      <c r="K25" s="69">
        <v>500</v>
      </c>
      <c r="L25" s="68" t="s">
        <v>53</v>
      </c>
      <c r="M25" s="67">
        <f>SUM(I25-K25)</f>
        <v>370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25"/>
  <sheetViews>
    <sheetView workbookViewId="0">
      <selection activeCell="J27" sqref="J27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62">
        <f>Q9</f>
        <v>13</v>
      </c>
      <c r="T3" s="46">
        <f t="shared" ref="T3:T8" si="1">SUM(Q3*S3)</f>
        <v>52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48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Q9</f>
        <v>13</v>
      </c>
      <c r="T4" s="50">
        <f t="shared" si="1"/>
        <v>39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40</v>
      </c>
      <c r="G5" s="20" t="s">
        <v>3</v>
      </c>
      <c r="H5" s="18" t="s">
        <v>48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Q9</f>
        <v>13</v>
      </c>
      <c r="T5" s="50">
        <f t="shared" si="1"/>
        <v>39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558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Q9</f>
        <v>13</v>
      </c>
      <c r="T6" s="50">
        <f t="shared" si="1"/>
        <v>13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34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v>9</v>
      </c>
      <c r="T7" s="50">
        <f t="shared" si="1"/>
        <v>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35</v>
      </c>
      <c r="L8" s="9">
        <v>1</v>
      </c>
      <c r="M8" s="47" t="s">
        <v>34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v>9</v>
      </c>
      <c r="T8" s="50">
        <f t="shared" si="1"/>
        <v>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13</v>
      </c>
      <c r="R9" s="48"/>
      <c r="S9" s="49"/>
      <c r="T9" s="50">
        <f>SUM(T4:T8)</f>
        <v>109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142.92307692307691</v>
      </c>
      <c r="H10" s="18"/>
      <c r="I10" s="18"/>
      <c r="J10" s="58"/>
      <c r="K10" s="59"/>
      <c r="L10" s="3">
        <f>SUM(L4:L9)</f>
        <v>13</v>
      </c>
      <c r="N10" s="51">
        <v>558</v>
      </c>
      <c r="O10" s="48" t="s">
        <v>21</v>
      </c>
      <c r="P10" s="49">
        <f>Q9</f>
        <v>13</v>
      </c>
      <c r="Q10" s="49">
        <f>SUM(N10/P10)</f>
        <v>42.92307692307692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42.92307692307692</v>
      </c>
      <c r="O11" s="48" t="s">
        <v>20</v>
      </c>
      <c r="P11" s="48">
        <v>1</v>
      </c>
      <c r="Q11" s="49">
        <f>SUM(N11*P11)</f>
        <v>42.92307692307692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33">
        <f>Q10</f>
        <v>42.92307692307692</v>
      </c>
      <c r="K13" s="11">
        <f>SUM(H13*I13*J13)</f>
        <v>42.92307692307692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142.92307692307691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Q21</f>
        <v>1</v>
      </c>
      <c r="T16" s="57">
        <f t="shared" ref="T16:T21" si="3">SUM(Q16*S16)</f>
        <v>4</v>
      </c>
    </row>
    <row r="17" spans="2:22" ht="18.75" x14ac:dyDescent="0.3">
      <c r="B17" s="1"/>
      <c r="C17" s="36" t="s">
        <v>49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Q21</f>
        <v>1</v>
      </c>
      <c r="T17" s="50">
        <f t="shared" si="3"/>
        <v>3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50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Q21</f>
        <v>1</v>
      </c>
      <c r="T18" s="50">
        <f t="shared" si="3"/>
        <v>3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Q21</f>
        <v>1</v>
      </c>
      <c r="T19" s="50">
        <f t="shared" si="3"/>
        <v>1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1</v>
      </c>
      <c r="K20" s="37">
        <f>Q23</f>
        <v>38.46153846153846</v>
      </c>
      <c r="L20" s="2"/>
      <c r="M20" s="47" t="s">
        <v>34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Q21</f>
        <v>1</v>
      </c>
      <c r="T20" s="50">
        <f t="shared" si="3"/>
        <v>1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38.46153846153846</v>
      </c>
      <c r="T21" s="50">
        <f t="shared" si="3"/>
        <v>38.46153846153846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181.38461538461536</v>
      </c>
      <c r="L22" s="2"/>
      <c r="M22" s="1"/>
      <c r="N22" s="51">
        <f>G19</f>
        <v>500</v>
      </c>
      <c r="O22" s="48" t="s">
        <v>21</v>
      </c>
      <c r="P22" s="48">
        <v>13</v>
      </c>
      <c r="Q22" s="49">
        <f>SUM(N22/P22)</f>
        <v>38.46153846153846</v>
      </c>
      <c r="R22" s="48"/>
      <c r="S22" s="48"/>
      <c r="T22" s="52"/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38.46153846153846</v>
      </c>
      <c r="O23" s="60" t="s">
        <v>20</v>
      </c>
      <c r="P23" s="60">
        <v>1</v>
      </c>
      <c r="Q23" s="65">
        <f>SUM(N23*P23)</f>
        <v>38.46153846153846</v>
      </c>
      <c r="R23" s="10"/>
      <c r="S23" s="10"/>
      <c r="T23" s="8"/>
    </row>
    <row r="25" spans="2:22" x14ac:dyDescent="0.25">
      <c r="F25" s="66" t="s">
        <v>52</v>
      </c>
      <c r="G25" s="66"/>
      <c r="H25" s="66"/>
      <c r="I25" s="70">
        <v>1293</v>
      </c>
      <c r="J25" s="68" t="s">
        <v>54</v>
      </c>
      <c r="K25" s="69">
        <v>500</v>
      </c>
      <c r="L25" s="68" t="s">
        <v>53</v>
      </c>
      <c r="M25" s="67">
        <f>SUM(I25-K25)</f>
        <v>793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25"/>
  <sheetViews>
    <sheetView workbookViewId="0">
      <selection activeCell="G27" sqref="G27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62">
        <f>Q9</f>
        <v>13</v>
      </c>
      <c r="T3" s="46">
        <f t="shared" ref="T3:T8" si="1">SUM(Q3*S3)</f>
        <v>52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55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Q9</f>
        <v>13</v>
      </c>
      <c r="T4" s="50">
        <f t="shared" si="1"/>
        <v>39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48</v>
      </c>
      <c r="G5" s="20" t="s">
        <v>3</v>
      </c>
      <c r="H5" s="18" t="s">
        <v>55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Q9</f>
        <v>13</v>
      </c>
      <c r="T5" s="50">
        <f t="shared" si="1"/>
        <v>39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544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Q9</f>
        <v>13</v>
      </c>
      <c r="T6" s="50">
        <f t="shared" si="1"/>
        <v>13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34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v>9</v>
      </c>
      <c r="T7" s="50">
        <f t="shared" si="1"/>
        <v>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35</v>
      </c>
      <c r="L8" s="9">
        <v>1</v>
      </c>
      <c r="M8" s="47" t="s">
        <v>34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v>9</v>
      </c>
      <c r="T8" s="50">
        <f t="shared" si="1"/>
        <v>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13</v>
      </c>
      <c r="R9" s="48"/>
      <c r="S9" s="49"/>
      <c r="T9" s="50">
        <f>SUM(T4:T8)</f>
        <v>109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141.84615384615384</v>
      </c>
      <c r="H10" s="18"/>
      <c r="I10" s="18"/>
      <c r="J10" s="58"/>
      <c r="K10" s="59"/>
      <c r="L10" s="3">
        <f>SUM(L4:L9)</f>
        <v>13</v>
      </c>
      <c r="N10" s="51">
        <f>G6</f>
        <v>544</v>
      </c>
      <c r="O10" s="48" t="s">
        <v>21</v>
      </c>
      <c r="P10" s="49">
        <f>Q9</f>
        <v>13</v>
      </c>
      <c r="Q10" s="49">
        <f>SUM(N10/P10)</f>
        <v>41.846153846153847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41.846153846153847</v>
      </c>
      <c r="O11" s="48" t="s">
        <v>20</v>
      </c>
      <c r="P11" s="48">
        <v>1</v>
      </c>
      <c r="Q11" s="49">
        <f>SUM(N11*P11)</f>
        <v>41.846153846153847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33">
        <f>Q10</f>
        <v>41.846153846153847</v>
      </c>
      <c r="K13" s="11">
        <f>SUM(H13*I13*J13)</f>
        <v>41.846153846153847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141.84615384615384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Q21</f>
        <v>1</v>
      </c>
      <c r="T16" s="57">
        <f t="shared" ref="T16:T21" si="3">SUM(Q16*S16)</f>
        <v>4</v>
      </c>
    </row>
    <row r="17" spans="2:22" ht="18.75" x14ac:dyDescent="0.3">
      <c r="B17" s="1"/>
      <c r="C17" s="36" t="s">
        <v>56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Q21</f>
        <v>1</v>
      </c>
      <c r="T17" s="50">
        <f t="shared" si="3"/>
        <v>3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57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Q21</f>
        <v>1</v>
      </c>
      <c r="T18" s="50">
        <f t="shared" si="3"/>
        <v>3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Q21</f>
        <v>1</v>
      </c>
      <c r="T19" s="50">
        <f t="shared" si="3"/>
        <v>1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1</v>
      </c>
      <c r="K20" s="37">
        <f>Q23</f>
        <v>38.46153846153846</v>
      </c>
      <c r="L20" s="2"/>
      <c r="M20" s="47" t="s">
        <v>34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Q21</f>
        <v>1</v>
      </c>
      <c r="T20" s="50">
        <f t="shared" si="3"/>
        <v>1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38.46153846153846</v>
      </c>
      <c r="T21" s="50">
        <f t="shared" si="3"/>
        <v>38.46153846153846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180.30769230769229</v>
      </c>
      <c r="L22" s="2"/>
      <c r="M22" s="1"/>
      <c r="N22" s="51">
        <f>G19</f>
        <v>500</v>
      </c>
      <c r="O22" s="48" t="s">
        <v>21</v>
      </c>
      <c r="P22" s="48">
        <v>13</v>
      </c>
      <c r="Q22" s="49">
        <f>SUM(N22/P22)</f>
        <v>38.46153846153846</v>
      </c>
      <c r="R22" s="48"/>
      <c r="S22" s="48"/>
      <c r="T22" s="52"/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38.46153846153846</v>
      </c>
      <c r="O23" s="60" t="s">
        <v>20</v>
      </c>
      <c r="P23" s="60">
        <v>1</v>
      </c>
      <c r="Q23" s="65">
        <f>SUM(N23*P23)</f>
        <v>38.46153846153846</v>
      </c>
      <c r="R23" s="10"/>
      <c r="S23" s="10"/>
      <c r="T23" s="8"/>
    </row>
    <row r="25" spans="2:22" x14ac:dyDescent="0.25">
      <c r="F25" s="66" t="s">
        <v>52</v>
      </c>
      <c r="G25" s="66"/>
      <c r="H25" s="66"/>
      <c r="I25" s="70">
        <v>1087.6400000000001</v>
      </c>
      <c r="J25" s="68" t="s">
        <v>54</v>
      </c>
      <c r="K25" s="69">
        <v>500</v>
      </c>
      <c r="L25" s="68" t="s">
        <v>53</v>
      </c>
      <c r="M25" s="67">
        <f>SUM(I25-K25)</f>
        <v>587.6400000000001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5"/>
  <sheetViews>
    <sheetView workbookViewId="0">
      <selection activeCell="I26" sqref="I26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62">
        <f>Q9</f>
        <v>13</v>
      </c>
      <c r="T3" s="46">
        <f t="shared" ref="T3:T8" si="1">SUM(Q3*S3)</f>
        <v>52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58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Q9</f>
        <v>13</v>
      </c>
      <c r="T4" s="50">
        <f t="shared" si="1"/>
        <v>39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55</v>
      </c>
      <c r="G5" s="20" t="s">
        <v>3</v>
      </c>
      <c r="H5" s="18" t="s">
        <v>58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Q9</f>
        <v>13</v>
      </c>
      <c r="T5" s="50">
        <f t="shared" si="1"/>
        <v>39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469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Q9</f>
        <v>13</v>
      </c>
      <c r="T6" s="50">
        <f t="shared" si="1"/>
        <v>13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34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v>9</v>
      </c>
      <c r="T7" s="50">
        <f t="shared" si="1"/>
        <v>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35</v>
      </c>
      <c r="L8" s="9">
        <v>1</v>
      </c>
      <c r="M8" s="47" t="s">
        <v>34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v>9</v>
      </c>
      <c r="T8" s="50">
        <f t="shared" si="1"/>
        <v>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13</v>
      </c>
      <c r="R9" s="48"/>
      <c r="S9" s="49"/>
      <c r="T9" s="50">
        <f>SUM(T4:T8)</f>
        <v>109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136.07692307692309</v>
      </c>
      <c r="H10" s="18"/>
      <c r="I10" s="18"/>
      <c r="J10" s="58"/>
      <c r="K10" s="59"/>
      <c r="L10" s="3">
        <f>SUM(L4:L9)</f>
        <v>13</v>
      </c>
      <c r="N10" s="51">
        <f>G6</f>
        <v>469</v>
      </c>
      <c r="O10" s="48" t="s">
        <v>21</v>
      </c>
      <c r="P10" s="49">
        <f>Q9</f>
        <v>13</v>
      </c>
      <c r="Q10" s="49">
        <f>SUM(N10/P10)</f>
        <v>36.07692307692308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36.07692307692308</v>
      </c>
      <c r="O11" s="48" t="s">
        <v>20</v>
      </c>
      <c r="P11" s="48">
        <v>1</v>
      </c>
      <c r="Q11" s="49">
        <f>SUM(N11*P11)</f>
        <v>36.07692307692308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33">
        <f>Q10</f>
        <v>36.07692307692308</v>
      </c>
      <c r="K13" s="11">
        <f>SUM(H13*I13*J13)</f>
        <v>36.07692307692308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136.07692307692309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Q21</f>
        <v>1</v>
      </c>
      <c r="T16" s="57">
        <f t="shared" ref="T16:T21" si="3">SUM(Q16*S16)</f>
        <v>4</v>
      </c>
    </row>
    <row r="17" spans="2:22" ht="18.75" x14ac:dyDescent="0.3">
      <c r="B17" s="1"/>
      <c r="C17" s="36" t="s">
        <v>59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Q21</f>
        <v>1</v>
      </c>
      <c r="T17" s="50">
        <f t="shared" si="3"/>
        <v>3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60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Q21</f>
        <v>1</v>
      </c>
      <c r="T18" s="50">
        <f t="shared" si="3"/>
        <v>3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Q21</f>
        <v>1</v>
      </c>
      <c r="T19" s="50">
        <f t="shared" si="3"/>
        <v>1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1</v>
      </c>
      <c r="K20" s="37">
        <f>Q23</f>
        <v>38.46153846153846</v>
      </c>
      <c r="L20" s="2"/>
      <c r="M20" s="47" t="s">
        <v>34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Q21</f>
        <v>1</v>
      </c>
      <c r="T20" s="50">
        <f t="shared" si="3"/>
        <v>1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38.46153846153846</v>
      </c>
      <c r="T21" s="50">
        <f t="shared" si="3"/>
        <v>38.46153846153846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174.53846153846155</v>
      </c>
      <c r="L22" s="2"/>
      <c r="M22" s="1"/>
      <c r="N22" s="51">
        <f>G19</f>
        <v>500</v>
      </c>
      <c r="O22" s="48" t="s">
        <v>21</v>
      </c>
      <c r="P22" s="48">
        <v>13</v>
      </c>
      <c r="Q22" s="49">
        <f>SUM(N22/P22)</f>
        <v>38.46153846153846</v>
      </c>
      <c r="R22" s="48"/>
      <c r="S22" s="48"/>
      <c r="T22" s="52"/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38.46153846153846</v>
      </c>
      <c r="O23" s="60" t="s">
        <v>20</v>
      </c>
      <c r="P23" s="60">
        <v>1</v>
      </c>
      <c r="Q23" s="65">
        <f>SUM(N23*P23)</f>
        <v>38.46153846153846</v>
      </c>
      <c r="R23" s="10"/>
      <c r="S23" s="10"/>
      <c r="T23" s="8"/>
    </row>
    <row r="25" spans="2:22" x14ac:dyDescent="0.25">
      <c r="F25" s="66" t="s">
        <v>52</v>
      </c>
      <c r="G25" s="66"/>
      <c r="H25" s="66"/>
      <c r="I25" s="70">
        <v>1006</v>
      </c>
      <c r="J25" s="68" t="s">
        <v>54</v>
      </c>
      <c r="K25" s="69">
        <v>500</v>
      </c>
      <c r="L25" s="68" t="s">
        <v>53</v>
      </c>
      <c r="M25" s="67">
        <f>SUM(I25-K25)</f>
        <v>506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96E4-A527-406D-8F86-7ECC7DD58854}">
  <dimension ref="B1:X25"/>
  <sheetViews>
    <sheetView topLeftCell="A9" workbookViewId="0">
      <selection activeCell="I26" sqref="I26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62">
        <f>Q9</f>
        <v>13</v>
      </c>
      <c r="T3" s="46">
        <f t="shared" ref="T3:T8" si="1">SUM(Q3*S3)</f>
        <v>52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61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Q9</f>
        <v>13</v>
      </c>
      <c r="T4" s="50">
        <f t="shared" si="1"/>
        <v>39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58</v>
      </c>
      <c r="G5" s="20" t="s">
        <v>3</v>
      </c>
      <c r="H5" s="18" t="s">
        <v>61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Q9</f>
        <v>13</v>
      </c>
      <c r="T5" s="50">
        <f t="shared" si="1"/>
        <v>39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434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Q9</f>
        <v>13</v>
      </c>
      <c r="T6" s="50">
        <f t="shared" si="1"/>
        <v>13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34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v>9</v>
      </c>
      <c r="T7" s="50">
        <f t="shared" si="1"/>
        <v>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62</v>
      </c>
      <c r="L8" s="9">
        <v>0</v>
      </c>
      <c r="M8" s="47" t="s">
        <v>34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v>9</v>
      </c>
      <c r="T8" s="50">
        <f t="shared" si="1"/>
        <v>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13</v>
      </c>
      <c r="R9" s="48"/>
      <c r="S9" s="49"/>
      <c r="T9" s="50">
        <f>SUM(T4:T8)</f>
        <v>109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136.16666666666666</v>
      </c>
      <c r="H10" s="18"/>
      <c r="I10" s="18"/>
      <c r="J10" s="58"/>
      <c r="K10" s="59"/>
      <c r="L10" s="3">
        <f>SUM(L4:L9)</f>
        <v>12</v>
      </c>
      <c r="N10" s="51">
        <f>G6</f>
        <v>434</v>
      </c>
      <c r="O10" s="48" t="s">
        <v>21</v>
      </c>
      <c r="P10" s="49">
        <f>L10</f>
        <v>12</v>
      </c>
      <c r="Q10" s="49">
        <f>SUM(N10/P10)</f>
        <v>36.166666666666664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36.166666666666664</v>
      </c>
      <c r="O11" s="48" t="s">
        <v>20</v>
      </c>
      <c r="P11" s="48">
        <v>4</v>
      </c>
      <c r="Q11" s="49">
        <f>SUM(N11*P11)</f>
        <v>144.66666666666666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33">
        <f>Q10</f>
        <v>36.166666666666664</v>
      </c>
      <c r="K13" s="11">
        <f>SUM(H13*I13*J13)</f>
        <v>36.166666666666664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136.16666666666666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Q21</f>
        <v>1</v>
      </c>
      <c r="T16" s="57">
        <f t="shared" ref="T16:T21" si="3">SUM(Q16*S16)</f>
        <v>4</v>
      </c>
    </row>
    <row r="17" spans="2:22" ht="18.75" x14ac:dyDescent="0.3">
      <c r="B17" s="1"/>
      <c r="C17" s="36" t="s">
        <v>63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Q21</f>
        <v>1</v>
      </c>
      <c r="T17" s="50">
        <f t="shared" si="3"/>
        <v>3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64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Q21</f>
        <v>1</v>
      </c>
      <c r="T18" s="50">
        <f t="shared" si="3"/>
        <v>3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Q21</f>
        <v>1</v>
      </c>
      <c r="T19" s="50">
        <f t="shared" si="3"/>
        <v>1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1</v>
      </c>
      <c r="K20" s="37">
        <f>Q23</f>
        <v>41.666666666666664</v>
      </c>
      <c r="L20" s="2"/>
      <c r="M20" s="47" t="s">
        <v>34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Q21</f>
        <v>1</v>
      </c>
      <c r="T20" s="50">
        <f t="shared" si="3"/>
        <v>1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41.666666666666664</v>
      </c>
      <c r="T21" s="50">
        <f t="shared" si="3"/>
        <v>41.666666666666664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177.83333333333331</v>
      </c>
      <c r="L22" s="2"/>
      <c r="M22" s="1"/>
      <c r="N22" s="51">
        <f>G19</f>
        <v>500</v>
      </c>
      <c r="O22" s="48" t="s">
        <v>21</v>
      </c>
      <c r="P22" s="48">
        <f>L10</f>
        <v>12</v>
      </c>
      <c r="Q22" s="49">
        <f>SUM(N22/P22)</f>
        <v>41.666666666666664</v>
      </c>
      <c r="R22" s="48"/>
      <c r="S22" s="48"/>
      <c r="T22" s="52"/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41.666666666666664</v>
      </c>
      <c r="O23" s="60" t="s">
        <v>20</v>
      </c>
      <c r="P23" s="60">
        <v>1</v>
      </c>
      <c r="Q23" s="65">
        <f>SUM(N23*P23)</f>
        <v>41.666666666666664</v>
      </c>
      <c r="R23" s="10"/>
      <c r="S23" s="10"/>
      <c r="T23" s="8"/>
    </row>
    <row r="25" spans="2:22" x14ac:dyDescent="0.25">
      <c r="F25" s="66" t="s">
        <v>52</v>
      </c>
      <c r="G25" s="66"/>
      <c r="H25" s="66"/>
      <c r="I25" s="70">
        <v>1196</v>
      </c>
      <c r="J25" s="68" t="s">
        <v>54</v>
      </c>
      <c r="K25" s="69">
        <v>500</v>
      </c>
      <c r="L25" s="68" t="s">
        <v>53</v>
      </c>
      <c r="M25" s="67">
        <f>SUM(I25-K25)</f>
        <v>696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C2E1-56D8-48FD-91B6-0AA13599E854}">
  <dimension ref="B1:X25"/>
  <sheetViews>
    <sheetView workbookViewId="0">
      <selection activeCell="I26" sqref="I26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62">
        <f>Q9</f>
        <v>13</v>
      </c>
      <c r="T3" s="46">
        <f t="shared" ref="T3:T8" si="1">SUM(Q3*S3)</f>
        <v>52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65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Q9</f>
        <v>13</v>
      </c>
      <c r="T4" s="50">
        <f t="shared" si="1"/>
        <v>39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61</v>
      </c>
      <c r="G5" s="20" t="s">
        <v>3</v>
      </c>
      <c r="H5" s="18" t="s">
        <v>65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Q9</f>
        <v>13</v>
      </c>
      <c r="T5" s="50">
        <f t="shared" si="1"/>
        <v>39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489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Q9</f>
        <v>13</v>
      </c>
      <c r="T6" s="50">
        <f t="shared" si="1"/>
        <v>13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34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v>9</v>
      </c>
      <c r="T7" s="50">
        <f t="shared" si="1"/>
        <v>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62</v>
      </c>
      <c r="L8" s="9">
        <v>0</v>
      </c>
      <c r="M8" s="47" t="s">
        <v>34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v>9</v>
      </c>
      <c r="T8" s="50">
        <f t="shared" si="1"/>
        <v>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13</v>
      </c>
      <c r="R9" s="48"/>
      <c r="S9" s="49"/>
      <c r="T9" s="50">
        <f>SUM(T4:T8)</f>
        <v>109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140.75</v>
      </c>
      <c r="H10" s="18"/>
      <c r="I10" s="18"/>
      <c r="J10" s="58"/>
      <c r="K10" s="59"/>
      <c r="L10" s="3">
        <f>SUM(L4:L9)</f>
        <v>12</v>
      </c>
      <c r="N10" s="51">
        <f>G6</f>
        <v>489</v>
      </c>
      <c r="O10" s="48" t="s">
        <v>21</v>
      </c>
      <c r="P10" s="49">
        <f>L10</f>
        <v>12</v>
      </c>
      <c r="Q10" s="49">
        <f>SUM(N10/P10)</f>
        <v>40.75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40.75</v>
      </c>
      <c r="O11" s="48" t="s">
        <v>20</v>
      </c>
      <c r="P11" s="48">
        <v>4</v>
      </c>
      <c r="Q11" s="49">
        <f>SUM(N11*P11)</f>
        <v>163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33">
        <f>Q10</f>
        <v>40.75</v>
      </c>
      <c r="K13" s="11">
        <f>SUM(H13*I13*J13)</f>
        <v>40.75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140.75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Q21</f>
        <v>1</v>
      </c>
      <c r="T16" s="57">
        <f t="shared" ref="T16:T21" si="3">SUM(Q16*S16)</f>
        <v>4</v>
      </c>
    </row>
    <row r="17" spans="2:22" ht="18.75" x14ac:dyDescent="0.3">
      <c r="B17" s="1"/>
      <c r="C17" s="36" t="s">
        <v>63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Q21</f>
        <v>1</v>
      </c>
      <c r="T17" s="50">
        <f t="shared" si="3"/>
        <v>3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64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Q21</f>
        <v>1</v>
      </c>
      <c r="T18" s="50">
        <f t="shared" si="3"/>
        <v>3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Q21</f>
        <v>1</v>
      </c>
      <c r="T19" s="50">
        <f t="shared" si="3"/>
        <v>1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1</v>
      </c>
      <c r="K20" s="37">
        <f>Q23</f>
        <v>41.666666666666664</v>
      </c>
      <c r="L20" s="2"/>
      <c r="M20" s="47" t="s">
        <v>34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Q21</f>
        <v>1</v>
      </c>
      <c r="T20" s="50">
        <f t="shared" si="3"/>
        <v>1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41.666666666666664</v>
      </c>
      <c r="T21" s="50">
        <f t="shared" si="3"/>
        <v>41.666666666666664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182.41666666666666</v>
      </c>
      <c r="L22" s="2"/>
      <c r="M22" s="1"/>
      <c r="N22" s="51">
        <f>G19</f>
        <v>500</v>
      </c>
      <c r="O22" s="48" t="s">
        <v>21</v>
      </c>
      <c r="P22" s="48">
        <f>L10</f>
        <v>12</v>
      </c>
      <c r="Q22" s="49">
        <f>SUM(N22/P22)</f>
        <v>41.666666666666664</v>
      </c>
      <c r="R22" s="48"/>
      <c r="S22" s="48"/>
      <c r="T22" s="52"/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41.666666666666664</v>
      </c>
      <c r="O23" s="60" t="s">
        <v>20</v>
      </c>
      <c r="P23" s="60">
        <v>1</v>
      </c>
      <c r="Q23" s="65">
        <f>SUM(N23*P23)</f>
        <v>41.666666666666664</v>
      </c>
      <c r="R23" s="10"/>
      <c r="S23" s="10"/>
      <c r="T23" s="8"/>
    </row>
    <row r="25" spans="2:22" x14ac:dyDescent="0.25">
      <c r="F25" s="66" t="s">
        <v>52</v>
      </c>
      <c r="G25" s="66"/>
      <c r="H25" s="66"/>
      <c r="I25" s="70">
        <v>846</v>
      </c>
      <c r="J25" s="68" t="s">
        <v>54</v>
      </c>
      <c r="K25" s="69">
        <v>500</v>
      </c>
      <c r="L25" s="68" t="s">
        <v>53</v>
      </c>
      <c r="M25" s="67">
        <f>SUM(I25-K25)</f>
        <v>346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F2E3-7F01-4A32-9310-7844DD2B26A4}">
  <dimension ref="B1:X25"/>
  <sheetViews>
    <sheetView workbookViewId="0">
      <selection activeCell="I26" sqref="I26"/>
    </sheetView>
  </sheetViews>
  <sheetFormatPr defaultRowHeight="15" x14ac:dyDescent="0.25"/>
  <cols>
    <col min="1" max="1" width="3" customWidth="1"/>
    <col min="2" max="2" width="2.7109375" customWidth="1"/>
    <col min="4" max="4" width="19.7109375" customWidth="1"/>
    <col min="5" max="5" width="2.7109375" customWidth="1"/>
    <col min="6" max="6" width="10.85546875" customWidth="1"/>
    <col min="7" max="8" width="11" customWidth="1"/>
    <col min="9" max="9" width="7.140625" customWidth="1"/>
    <col min="10" max="10" width="7.7109375" customWidth="1"/>
    <col min="11" max="11" width="10.7109375" customWidth="1"/>
    <col min="12" max="13" width="7.140625" customWidth="1"/>
    <col min="14" max="14" width="6" customWidth="1"/>
    <col min="15" max="15" width="2.42578125" customWidth="1"/>
    <col min="16" max="16" width="4.7109375" customWidth="1"/>
    <col min="17" max="17" width="5.7109375" customWidth="1"/>
    <col min="18" max="18" width="1.85546875" customWidth="1"/>
    <col min="19" max="19" width="6.140625" customWidth="1"/>
    <col min="20" max="20" width="6.7109375" customWidth="1"/>
  </cols>
  <sheetData>
    <row r="1" spans="2:24" ht="28.5" x14ac:dyDescent="0.45">
      <c r="B1" s="5"/>
      <c r="C1" s="12" t="s">
        <v>51</v>
      </c>
      <c r="D1" s="13"/>
      <c r="E1" s="13"/>
      <c r="F1" s="13"/>
      <c r="G1" s="6"/>
      <c r="H1" s="6"/>
      <c r="I1" s="6"/>
      <c r="J1" s="6"/>
      <c r="K1" s="6"/>
      <c r="L1" s="14"/>
    </row>
    <row r="2" spans="2:24" ht="28.5" x14ac:dyDescent="0.45">
      <c r="B2" s="1"/>
      <c r="C2" s="15" t="s">
        <v>6</v>
      </c>
      <c r="D2" s="16"/>
      <c r="E2" s="16"/>
      <c r="F2" s="16"/>
      <c r="L2" s="2"/>
      <c r="M2" s="41" t="s">
        <v>28</v>
      </c>
      <c r="N2" s="42"/>
      <c r="O2" s="42"/>
    </row>
    <row r="3" spans="2:24" ht="24" x14ac:dyDescent="0.3">
      <c r="B3" s="1"/>
      <c r="C3" s="17" t="s">
        <v>14</v>
      </c>
      <c r="D3" s="17"/>
      <c r="E3" s="18"/>
      <c r="F3" s="18"/>
      <c r="G3" s="18"/>
      <c r="H3" s="18"/>
      <c r="I3" s="18"/>
      <c r="J3" s="5"/>
      <c r="K3" s="6"/>
      <c r="L3" s="43" t="s">
        <v>8</v>
      </c>
      <c r="M3" s="44" t="s">
        <v>24</v>
      </c>
      <c r="N3" s="45">
        <v>4</v>
      </c>
      <c r="O3" s="45" t="s">
        <v>20</v>
      </c>
      <c r="P3" s="45">
        <v>1</v>
      </c>
      <c r="Q3" s="45">
        <f t="shared" ref="Q3:Q8" si="0">SUM(N3*P3)</f>
        <v>4</v>
      </c>
      <c r="R3" s="45" t="s">
        <v>20</v>
      </c>
      <c r="S3" s="62">
        <f>Q9</f>
        <v>13</v>
      </c>
      <c r="T3" s="46">
        <f t="shared" ref="T3:T8" si="1">SUM(Q3*S3)</f>
        <v>52</v>
      </c>
    </row>
    <row r="4" spans="2:24" ht="18.75" x14ac:dyDescent="0.3">
      <c r="B4" s="1"/>
      <c r="C4" s="18" t="s">
        <v>0</v>
      </c>
      <c r="D4" s="18"/>
      <c r="E4" s="19" t="s">
        <v>1</v>
      </c>
      <c r="F4" s="18" t="s">
        <v>66</v>
      </c>
      <c r="G4" s="18"/>
      <c r="H4" s="18"/>
      <c r="I4" s="18"/>
      <c r="J4" s="1" t="s">
        <v>22</v>
      </c>
      <c r="L4" s="9">
        <v>4</v>
      </c>
      <c r="M4" s="47" t="s">
        <v>41</v>
      </c>
      <c r="N4" s="48">
        <v>3</v>
      </c>
      <c r="O4" s="48" t="s">
        <v>20</v>
      </c>
      <c r="P4" s="48">
        <v>1</v>
      </c>
      <c r="Q4" s="48">
        <f t="shared" si="0"/>
        <v>3</v>
      </c>
      <c r="R4" s="48" t="s">
        <v>20</v>
      </c>
      <c r="S4" s="49">
        <f>Q9</f>
        <v>13</v>
      </c>
      <c r="T4" s="50">
        <f t="shared" si="1"/>
        <v>39</v>
      </c>
      <c r="V4">
        <v>203</v>
      </c>
      <c r="X4">
        <v>1176</v>
      </c>
    </row>
    <row r="5" spans="2:24" ht="18.75" x14ac:dyDescent="0.3">
      <c r="B5" s="1"/>
      <c r="C5" s="18" t="s">
        <v>2</v>
      </c>
      <c r="D5" s="18"/>
      <c r="E5" s="19" t="s">
        <v>1</v>
      </c>
      <c r="F5" s="18" t="s">
        <v>65</v>
      </c>
      <c r="G5" s="20" t="s">
        <v>3</v>
      </c>
      <c r="H5" s="18" t="s">
        <v>66</v>
      </c>
      <c r="I5" s="18"/>
      <c r="J5" s="1" t="s">
        <v>42</v>
      </c>
      <c r="L5" s="9">
        <v>3</v>
      </c>
      <c r="M5" s="47" t="s">
        <v>25</v>
      </c>
      <c r="N5" s="48">
        <v>3</v>
      </c>
      <c r="O5" s="48" t="s">
        <v>20</v>
      </c>
      <c r="P5" s="48">
        <v>1</v>
      </c>
      <c r="Q5" s="48">
        <f t="shared" si="0"/>
        <v>3</v>
      </c>
      <c r="R5" s="48" t="s">
        <v>20</v>
      </c>
      <c r="S5" s="49">
        <f>Q9</f>
        <v>13</v>
      </c>
      <c r="T5" s="50">
        <f t="shared" si="1"/>
        <v>39</v>
      </c>
      <c r="V5" s="16">
        <v>244</v>
      </c>
      <c r="X5">
        <v>389.25</v>
      </c>
    </row>
    <row r="6" spans="2:24" ht="18.75" x14ac:dyDescent="0.3">
      <c r="B6" s="1"/>
      <c r="C6" s="18" t="s">
        <v>4</v>
      </c>
      <c r="D6" s="18"/>
      <c r="E6" s="19" t="s">
        <v>1</v>
      </c>
      <c r="F6" s="18" t="s">
        <v>5</v>
      </c>
      <c r="G6" s="61">
        <v>500</v>
      </c>
      <c r="H6" s="18"/>
      <c r="I6" s="18"/>
      <c r="J6" s="1" t="s">
        <v>23</v>
      </c>
      <c r="L6" s="9">
        <v>3</v>
      </c>
      <c r="M6" s="47" t="s">
        <v>37</v>
      </c>
      <c r="N6" s="48">
        <v>1</v>
      </c>
      <c r="O6" s="48" t="s">
        <v>20</v>
      </c>
      <c r="P6" s="48">
        <v>1</v>
      </c>
      <c r="Q6" s="48">
        <f t="shared" si="0"/>
        <v>1</v>
      </c>
      <c r="R6" s="48" t="s">
        <v>20</v>
      </c>
      <c r="S6" s="49">
        <f>Q9</f>
        <v>13</v>
      </c>
      <c r="T6" s="50">
        <f t="shared" si="1"/>
        <v>13</v>
      </c>
      <c r="V6">
        <f>SUM(V4:V5)</f>
        <v>447</v>
      </c>
    </row>
    <row r="7" spans="2:24" ht="18.75" x14ac:dyDescent="0.3">
      <c r="B7" s="1"/>
      <c r="C7" s="18" t="s">
        <v>7</v>
      </c>
      <c r="D7" s="18"/>
      <c r="E7" s="19" t="s">
        <v>1</v>
      </c>
      <c r="F7" s="18"/>
      <c r="G7" s="18">
        <v>1</v>
      </c>
      <c r="H7" s="18" t="s">
        <v>10</v>
      </c>
      <c r="I7" s="18"/>
      <c r="J7" s="1" t="s">
        <v>38</v>
      </c>
      <c r="L7" s="9">
        <v>1</v>
      </c>
      <c r="M7" s="47" t="s">
        <v>34</v>
      </c>
      <c r="N7" s="48">
        <v>1</v>
      </c>
      <c r="O7" s="48" t="s">
        <v>20</v>
      </c>
      <c r="P7" s="48">
        <v>1</v>
      </c>
      <c r="Q7" s="48">
        <f t="shared" si="0"/>
        <v>1</v>
      </c>
      <c r="R7" s="48" t="s">
        <v>20</v>
      </c>
      <c r="S7" s="49">
        <v>9</v>
      </c>
      <c r="T7" s="50">
        <f t="shared" si="1"/>
        <v>9</v>
      </c>
      <c r="V7">
        <f>SUM(V5:V6)</f>
        <v>691</v>
      </c>
    </row>
    <row r="8" spans="2:24" ht="18.75" x14ac:dyDescent="0.3">
      <c r="B8" s="1"/>
      <c r="C8" s="18" t="s">
        <v>31</v>
      </c>
      <c r="D8" s="18"/>
      <c r="E8" s="19" t="s">
        <v>1</v>
      </c>
      <c r="F8" s="22">
        <v>1</v>
      </c>
      <c r="G8" s="18">
        <v>1</v>
      </c>
      <c r="H8" s="18" t="s">
        <v>33</v>
      </c>
      <c r="I8" s="18"/>
      <c r="J8" s="1" t="s">
        <v>62</v>
      </c>
      <c r="L8" s="9">
        <v>0</v>
      </c>
      <c r="M8" s="47" t="s">
        <v>34</v>
      </c>
      <c r="N8" s="48">
        <v>1</v>
      </c>
      <c r="O8" s="48" t="s">
        <v>20</v>
      </c>
      <c r="P8" s="48">
        <v>1</v>
      </c>
      <c r="Q8" s="48">
        <f t="shared" si="0"/>
        <v>1</v>
      </c>
      <c r="R8" s="48" t="s">
        <v>20</v>
      </c>
      <c r="S8" s="49">
        <v>9</v>
      </c>
      <c r="T8" s="50">
        <f t="shared" si="1"/>
        <v>9</v>
      </c>
    </row>
    <row r="9" spans="2:24" ht="18.75" x14ac:dyDescent="0.3">
      <c r="B9" s="1"/>
      <c r="C9" s="23" t="s">
        <v>9</v>
      </c>
      <c r="D9" s="23"/>
      <c r="E9" s="19"/>
      <c r="F9" s="18"/>
      <c r="G9" s="18"/>
      <c r="H9" s="18"/>
      <c r="I9" s="18"/>
      <c r="J9" s="7" t="s">
        <v>43</v>
      </c>
      <c r="K9" s="63"/>
      <c r="L9" s="64">
        <v>1</v>
      </c>
      <c r="M9" s="1"/>
      <c r="N9" s="48"/>
      <c r="O9" s="48"/>
      <c r="P9" s="48"/>
      <c r="Q9" s="48">
        <f>SUM(Q3:Q8)</f>
        <v>13</v>
      </c>
      <c r="R9" s="48"/>
      <c r="S9" s="49"/>
      <c r="T9" s="50">
        <f>SUM(T4:T8)</f>
        <v>109</v>
      </c>
    </row>
    <row r="10" spans="2:24" ht="18.75" x14ac:dyDescent="0.3">
      <c r="B10" s="1"/>
      <c r="C10" s="18" t="s">
        <v>32</v>
      </c>
      <c r="D10" s="18"/>
      <c r="E10" s="19" t="s">
        <v>1</v>
      </c>
      <c r="F10" s="18"/>
      <c r="G10" s="21">
        <f>SUM(K15)</f>
        <v>141.66666666666666</v>
      </c>
      <c r="H10" s="18"/>
      <c r="I10" s="18"/>
      <c r="J10" s="58"/>
      <c r="K10" s="59"/>
      <c r="L10" s="3">
        <f>SUM(L4:L9)</f>
        <v>12</v>
      </c>
      <c r="N10" s="51">
        <f>G6</f>
        <v>500</v>
      </c>
      <c r="O10" s="48" t="s">
        <v>21</v>
      </c>
      <c r="P10" s="49">
        <f>L10</f>
        <v>12</v>
      </c>
      <c r="Q10" s="49">
        <f>SUM(N10/P10)</f>
        <v>41.666666666666664</v>
      </c>
      <c r="R10" s="48"/>
      <c r="S10" s="49"/>
      <c r="T10" s="52"/>
    </row>
    <row r="11" spans="2:24" ht="18.75" x14ac:dyDescent="0.3">
      <c r="B11" s="1"/>
      <c r="C11" s="18"/>
      <c r="D11" s="18"/>
      <c r="E11" s="19"/>
      <c r="F11" s="24"/>
      <c r="G11" s="25"/>
      <c r="H11" s="18"/>
      <c r="I11" s="18"/>
      <c r="J11" s="18"/>
      <c r="K11" s="18"/>
      <c r="L11" s="2"/>
      <c r="M11" s="1"/>
      <c r="N11" s="48">
        <f>Q10</f>
        <v>41.666666666666664</v>
      </c>
      <c r="O11" s="48" t="s">
        <v>20</v>
      </c>
      <c r="P11" s="48">
        <v>4</v>
      </c>
      <c r="Q11" s="49">
        <f>SUM(N11*P11)</f>
        <v>166.66666666666666</v>
      </c>
      <c r="R11" s="48"/>
      <c r="S11" s="49"/>
      <c r="T11" s="52"/>
    </row>
    <row r="12" spans="2:24" ht="33" x14ac:dyDescent="0.45">
      <c r="B12" s="1"/>
      <c r="C12" s="15" t="s">
        <v>11</v>
      </c>
      <c r="H12" s="54" t="s">
        <v>29</v>
      </c>
      <c r="I12" s="27" t="s">
        <v>12</v>
      </c>
      <c r="J12" s="55" t="s">
        <v>30</v>
      </c>
      <c r="K12" s="4" t="s">
        <v>13</v>
      </c>
      <c r="L12" s="2"/>
      <c r="M12" s="1"/>
      <c r="N12" s="48"/>
      <c r="O12" s="48"/>
      <c r="P12" s="48"/>
      <c r="Q12" s="48"/>
      <c r="R12" s="48"/>
      <c r="S12" s="49"/>
      <c r="T12" s="52"/>
    </row>
    <row r="13" spans="2:24" ht="18.75" x14ac:dyDescent="0.3">
      <c r="B13" s="1"/>
      <c r="C13" s="18" t="s">
        <v>14</v>
      </c>
      <c r="G13" s="31"/>
      <c r="H13" s="32">
        <v>1</v>
      </c>
      <c r="I13" s="32">
        <f>G7</f>
        <v>1</v>
      </c>
      <c r="J13" s="33">
        <f>Q10</f>
        <v>41.666666666666664</v>
      </c>
      <c r="K13" s="11">
        <f>SUM(H13*I13*J13)</f>
        <v>41.666666666666664</v>
      </c>
      <c r="L13" s="2"/>
      <c r="M13" s="1"/>
      <c r="N13" s="48"/>
      <c r="O13" s="48"/>
      <c r="P13" s="48"/>
      <c r="Q13" s="48"/>
      <c r="R13" s="48"/>
      <c r="S13" s="49"/>
      <c r="T13" s="52"/>
    </row>
    <row r="14" spans="2:24" ht="18.75" x14ac:dyDescent="0.3">
      <c r="B14" s="1"/>
      <c r="C14" s="18" t="s">
        <v>26</v>
      </c>
      <c r="G14" s="31"/>
      <c r="H14" s="34"/>
      <c r="I14" s="34"/>
      <c r="J14" s="35"/>
      <c r="K14" s="28">
        <v>100</v>
      </c>
      <c r="L14" s="2"/>
      <c r="M14" s="1"/>
      <c r="N14" s="48"/>
      <c r="O14" s="48"/>
      <c r="P14" s="48"/>
      <c r="Q14" s="48"/>
      <c r="R14" s="48"/>
      <c r="S14" s="49"/>
      <c r="T14" s="52"/>
    </row>
    <row r="15" spans="2:24" ht="18.75" x14ac:dyDescent="0.3">
      <c r="B15" s="1"/>
      <c r="C15" s="18" t="s">
        <v>15</v>
      </c>
      <c r="G15" s="31"/>
      <c r="H15" s="34"/>
      <c r="I15" s="34"/>
      <c r="J15" s="35"/>
      <c r="K15" s="26">
        <f>SUM(K13:K14)</f>
        <v>141.66666666666666</v>
      </c>
      <c r="L15" s="2"/>
      <c r="M15" s="29" t="s">
        <v>27</v>
      </c>
      <c r="N15" s="56"/>
      <c r="O15" s="56"/>
      <c r="P15" s="48"/>
      <c r="Q15" s="48"/>
      <c r="R15" s="48"/>
      <c r="S15" s="49"/>
      <c r="T15" s="52"/>
    </row>
    <row r="16" spans="2:24" ht="28.5" x14ac:dyDescent="0.45">
      <c r="B16" s="5"/>
      <c r="C16" s="12" t="s">
        <v>16</v>
      </c>
      <c r="D16" s="13"/>
      <c r="E16" s="13"/>
      <c r="F16" s="13"/>
      <c r="G16" s="6"/>
      <c r="H16" s="6"/>
      <c r="I16" s="6"/>
      <c r="J16" s="6"/>
      <c r="K16" s="6"/>
      <c r="L16" s="14"/>
      <c r="M16" s="47" t="s">
        <v>24</v>
      </c>
      <c r="N16" s="45">
        <v>4</v>
      </c>
      <c r="O16" s="45" t="s">
        <v>20</v>
      </c>
      <c r="P16" s="45">
        <v>1</v>
      </c>
      <c r="Q16" s="45">
        <f t="shared" ref="Q16:Q21" si="2">SUM(N16*P16)</f>
        <v>4</v>
      </c>
      <c r="R16" s="45" t="s">
        <v>20</v>
      </c>
      <c r="S16" s="53">
        <f>Q21</f>
        <v>1</v>
      </c>
      <c r="T16" s="57">
        <f t="shared" ref="T16:T21" si="3">SUM(Q16*S16)</f>
        <v>4</v>
      </c>
    </row>
    <row r="17" spans="2:22" ht="18.75" x14ac:dyDescent="0.3">
      <c r="B17" s="1"/>
      <c r="C17" s="36" t="s">
        <v>67</v>
      </c>
      <c r="D17" s="36"/>
      <c r="E17" s="36"/>
      <c r="F17" s="36"/>
      <c r="G17" s="36"/>
      <c r="H17" s="18"/>
      <c r="L17" s="2"/>
      <c r="M17" s="47" t="s">
        <v>36</v>
      </c>
      <c r="N17" s="48">
        <v>3</v>
      </c>
      <c r="O17" s="48" t="s">
        <v>20</v>
      </c>
      <c r="P17" s="48">
        <v>1</v>
      </c>
      <c r="Q17" s="48">
        <f t="shared" si="2"/>
        <v>3</v>
      </c>
      <c r="R17" s="48" t="s">
        <v>20</v>
      </c>
      <c r="S17" s="49">
        <f>Q21</f>
        <v>1</v>
      </c>
      <c r="T17" s="50">
        <f t="shared" si="3"/>
        <v>3</v>
      </c>
      <c r="V17">
        <v>348.84</v>
      </c>
    </row>
    <row r="18" spans="2:22" ht="18.75" x14ac:dyDescent="0.3">
      <c r="B18" s="1"/>
      <c r="C18" s="18" t="s">
        <v>0</v>
      </c>
      <c r="D18" s="18"/>
      <c r="E18" s="19" t="s">
        <v>1</v>
      </c>
      <c r="F18" s="18" t="s">
        <v>68</v>
      </c>
      <c r="G18" s="18"/>
      <c r="H18" s="18"/>
      <c r="L18" s="2"/>
      <c r="M18" s="47" t="s">
        <v>25</v>
      </c>
      <c r="N18" s="48">
        <v>3</v>
      </c>
      <c r="O18" s="48" t="s">
        <v>20</v>
      </c>
      <c r="P18" s="48">
        <v>1</v>
      </c>
      <c r="Q18" s="48">
        <f t="shared" si="2"/>
        <v>3</v>
      </c>
      <c r="R18" s="48" t="s">
        <v>20</v>
      </c>
      <c r="S18" s="49">
        <f>Q21</f>
        <v>1</v>
      </c>
      <c r="T18" s="50">
        <f t="shared" si="3"/>
        <v>3</v>
      </c>
      <c r="V18" s="16">
        <v>436.29</v>
      </c>
    </row>
    <row r="19" spans="2:22" ht="18.75" x14ac:dyDescent="0.3">
      <c r="B19" s="1"/>
      <c r="C19" s="18" t="s">
        <v>4</v>
      </c>
      <c r="D19" s="18"/>
      <c r="E19" s="19" t="s">
        <v>1</v>
      </c>
      <c r="F19" s="18" t="s">
        <v>5</v>
      </c>
      <c r="G19" s="21">
        <v>500</v>
      </c>
      <c r="H19" s="18"/>
      <c r="L19" s="2"/>
      <c r="M19" s="47" t="s">
        <v>46</v>
      </c>
      <c r="N19" s="48">
        <v>1</v>
      </c>
      <c r="O19" s="48" t="s">
        <v>20</v>
      </c>
      <c r="P19" s="48">
        <v>1</v>
      </c>
      <c r="Q19" s="48">
        <f t="shared" si="2"/>
        <v>1</v>
      </c>
      <c r="R19" s="48" t="s">
        <v>20</v>
      </c>
      <c r="S19" s="49">
        <f>Q21</f>
        <v>1</v>
      </c>
      <c r="T19" s="50">
        <f t="shared" si="3"/>
        <v>1</v>
      </c>
      <c r="V19">
        <f>SUM(V17:V18)</f>
        <v>785.13</v>
      </c>
    </row>
    <row r="20" spans="2:22" ht="18.75" x14ac:dyDescent="0.3">
      <c r="B20" s="1"/>
      <c r="C20" s="90" t="s">
        <v>9</v>
      </c>
      <c r="D20" s="90"/>
      <c r="E20" s="19" t="s">
        <v>1</v>
      </c>
      <c r="F20" s="18"/>
      <c r="G20" s="31" t="s">
        <v>17</v>
      </c>
      <c r="H20" s="25">
        <f>T19</f>
        <v>1</v>
      </c>
      <c r="K20" s="37">
        <f>Q23</f>
        <v>41.666666666666664</v>
      </c>
      <c r="L20" s="2"/>
      <c r="M20" s="47" t="s">
        <v>34</v>
      </c>
      <c r="N20" s="48">
        <v>1</v>
      </c>
      <c r="O20" s="48" t="s">
        <v>20</v>
      </c>
      <c r="P20" s="48">
        <v>1</v>
      </c>
      <c r="Q20" s="48">
        <f t="shared" si="2"/>
        <v>1</v>
      </c>
      <c r="R20" s="48" t="s">
        <v>20</v>
      </c>
      <c r="S20" s="49">
        <f>Q21</f>
        <v>1</v>
      </c>
      <c r="T20" s="50">
        <f t="shared" si="3"/>
        <v>1</v>
      </c>
    </row>
    <row r="21" spans="2:22" ht="19.5" thickBot="1" x14ac:dyDescent="0.35">
      <c r="B21" s="1"/>
      <c r="G21" s="30" t="s">
        <v>18</v>
      </c>
      <c r="H21" s="25">
        <f>A28</f>
        <v>0</v>
      </c>
      <c r="L21" s="2"/>
      <c r="M21" s="47" t="s">
        <v>47</v>
      </c>
      <c r="N21" s="48">
        <v>1</v>
      </c>
      <c r="O21" s="48" t="s">
        <v>20</v>
      </c>
      <c r="P21" s="48">
        <v>1</v>
      </c>
      <c r="Q21" s="48">
        <f t="shared" si="2"/>
        <v>1</v>
      </c>
      <c r="R21" s="48" t="s">
        <v>20</v>
      </c>
      <c r="S21" s="49">
        <f>Q22</f>
        <v>41.666666666666664</v>
      </c>
      <c r="T21" s="50">
        <f t="shared" si="3"/>
        <v>41.666666666666664</v>
      </c>
    </row>
    <row r="22" spans="2:22" ht="19.5" thickBot="1" x14ac:dyDescent="0.35">
      <c r="B22" s="1"/>
      <c r="G22" s="30"/>
      <c r="H22" s="38"/>
      <c r="J22" s="30" t="s">
        <v>19</v>
      </c>
      <c r="K22" s="39">
        <f>SUM(K15+K20)</f>
        <v>183.33333333333331</v>
      </c>
      <c r="L22" s="2"/>
      <c r="M22" s="1"/>
      <c r="N22" s="51">
        <f>G19</f>
        <v>500</v>
      </c>
      <c r="O22" s="48" t="s">
        <v>21</v>
      </c>
      <c r="P22" s="48">
        <f>L10</f>
        <v>12</v>
      </c>
      <c r="Q22" s="49">
        <f>SUM(N22/P22)</f>
        <v>41.666666666666664</v>
      </c>
      <c r="R22" s="48"/>
      <c r="S22" s="48"/>
      <c r="T22" s="52"/>
    </row>
    <row r="23" spans="2:22" x14ac:dyDescent="0.25">
      <c r="B23" s="7"/>
      <c r="C23" s="10"/>
      <c r="D23" s="10"/>
      <c r="E23" s="10"/>
      <c r="F23" s="10"/>
      <c r="G23" s="10"/>
      <c r="H23" s="40"/>
      <c r="I23" s="10"/>
      <c r="J23" s="10"/>
      <c r="K23" s="10"/>
      <c r="L23" s="8"/>
      <c r="M23" s="7"/>
      <c r="N23" s="60">
        <f>Q22</f>
        <v>41.666666666666664</v>
      </c>
      <c r="O23" s="60" t="s">
        <v>20</v>
      </c>
      <c r="P23" s="60">
        <v>1</v>
      </c>
      <c r="Q23" s="65">
        <f>SUM(N23*P23)</f>
        <v>41.666666666666664</v>
      </c>
      <c r="R23" s="10"/>
      <c r="S23" s="10"/>
      <c r="T23" s="8"/>
    </row>
    <row r="25" spans="2:22" x14ac:dyDescent="0.25">
      <c r="F25" s="66" t="s">
        <v>52</v>
      </c>
      <c r="G25" s="66"/>
      <c r="H25" s="66"/>
      <c r="I25" s="70">
        <v>1000</v>
      </c>
      <c r="J25" s="68" t="s">
        <v>54</v>
      </c>
      <c r="K25" s="69">
        <v>500</v>
      </c>
      <c r="L25" s="68" t="s">
        <v>53</v>
      </c>
      <c r="M25" s="67">
        <f>SUM(I25-K25)</f>
        <v>500</v>
      </c>
    </row>
  </sheetData>
  <mergeCells count="1">
    <mergeCell ref="C20:D20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 July-Aug 2018  (2)</vt:lpstr>
      <vt:lpstr>Sheet2</vt:lpstr>
      <vt:lpstr>14 April- 14 May )</vt:lpstr>
      <vt:lpstr>14 May - 14 June</vt:lpstr>
      <vt:lpstr> June - July-2017</vt:lpstr>
      <vt:lpstr> July- Aug-2017</vt:lpstr>
      <vt:lpstr> Aug-sept-2017 </vt:lpstr>
      <vt:lpstr> sept-oct 2017 </vt:lpstr>
      <vt:lpstr> oct -Nov 2017 )</vt:lpstr>
      <vt:lpstr> Nov -Dec 2017 </vt:lpstr>
      <vt:lpstr> Dec -Jan 2018</vt:lpstr>
      <vt:lpstr> Jan -Feb 2018 </vt:lpstr>
      <vt:lpstr> Feb -March 2018 </vt:lpstr>
      <vt:lpstr> March-April 2018  )</vt:lpstr>
      <vt:lpstr> April-May 2018  )</vt:lpstr>
      <vt:lpstr> May-June 2018 </vt:lpstr>
      <vt:lpstr> June-July 2018 </vt:lpstr>
      <vt:lpstr> July-Aug 2018 </vt:lpstr>
      <vt:lpstr> Aug-Sept 2018</vt:lpstr>
      <vt:lpstr> Sept-Octt 2018)</vt:lpstr>
      <vt:lpstr>Nov to March</vt:lpstr>
      <vt:lpstr>Jan 2020</vt:lpstr>
      <vt:lpstr>Feb 2020</vt:lpstr>
      <vt:lpstr>Mar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2020-03-15T07:26:32Z</dcterms:modified>
</cp:coreProperties>
</file>