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将Excel嵌入保险和金融教学\"/>
    </mc:Choice>
  </mc:AlternateContent>
  <bookViews>
    <workbookView minimized="1" xWindow="0" yWindow="0" windowWidth="19200" windowHeight="7668"/>
  </bookViews>
  <sheets>
    <sheet name="CL03" sheetId="1" r:id="rId1"/>
    <sheet name="定期寿险" sheetId="2" r:id="rId2"/>
  </sheets>
  <definedNames>
    <definedName name="dx">'CL03'!$G$6:$G$111</definedName>
    <definedName name="lx">'CL03'!$F$6:$F$111</definedName>
    <definedName name="v_k">'CL03'!$H$6:$H$111</definedName>
    <definedName name="保险期间">定期寿险!$B$2</definedName>
    <definedName name="缴费期">定期寿险!$B$3</definedName>
    <definedName name="男_CL1">'CL03'!$B$6:$B$111</definedName>
    <definedName name="男_CL3">'CL03'!$D$6:$D$111</definedName>
    <definedName name="女_CL2">'CL03'!$C$6:$C$111</definedName>
    <definedName name="女_CL4">'CL03'!$E$6:$E$111</definedName>
    <definedName name="评估利率">定期寿险!$B$7</definedName>
    <definedName name="评估生命表">定期寿险!$B$6</definedName>
    <definedName name="生命表">'CL03'!$A$5:$E$111</definedName>
    <definedName name="投保年龄">定期寿险!$B$4</definedName>
    <definedName name="投保性别">定期寿险!$B$5</definedName>
    <definedName name="折现率">定期寿险!$B$8</definedName>
  </definedNames>
  <calcPr calcId="162913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G6" i="1"/>
  <c r="F7" i="1" l="1"/>
  <c r="G7" i="1"/>
  <c r="F8" i="1" l="1"/>
  <c r="G8" i="1" l="1"/>
  <c r="F9" i="1" l="1"/>
  <c r="G9" i="1" l="1"/>
  <c r="F10" i="1" l="1"/>
  <c r="G10" i="1" l="1"/>
  <c r="F11" i="1" l="1"/>
  <c r="G11" i="1" l="1"/>
  <c r="F12" i="1" l="1"/>
  <c r="G12" i="1" l="1"/>
  <c r="F13" i="1" l="1"/>
  <c r="G13" i="1" l="1"/>
  <c r="F14" i="1" l="1"/>
  <c r="G14" i="1" l="1"/>
  <c r="F15" i="1" l="1"/>
  <c r="G15" i="1" l="1"/>
  <c r="J6" i="1" l="1"/>
  <c r="F16" i="1"/>
  <c r="G16" i="1" l="1"/>
  <c r="J7" i="1" l="1"/>
  <c r="F17" i="1"/>
  <c r="G17" i="1" l="1"/>
  <c r="J8" i="1" l="1"/>
  <c r="F18" i="1"/>
  <c r="G18" i="1" l="1"/>
  <c r="J9" i="1" l="1"/>
  <c r="F19" i="1"/>
  <c r="G19" i="1" l="1"/>
  <c r="J10" i="1" l="1"/>
  <c r="F20" i="1"/>
  <c r="G20" i="1" l="1"/>
  <c r="J11" i="1" l="1"/>
  <c r="K6" i="1"/>
  <c r="F21" i="1"/>
  <c r="G21" i="1" l="1"/>
  <c r="K7" i="1" l="1"/>
  <c r="J12" i="1"/>
  <c r="F22" i="1"/>
  <c r="G22" i="1" l="1"/>
  <c r="K8" i="1" l="1"/>
  <c r="J13" i="1"/>
  <c r="F23" i="1"/>
  <c r="G23" i="1" l="1"/>
  <c r="K9" i="1" l="1"/>
  <c r="J14" i="1"/>
  <c r="F24" i="1"/>
  <c r="G24" i="1" l="1"/>
  <c r="J15" i="1" l="1"/>
  <c r="K10" i="1"/>
  <c r="F25" i="1"/>
  <c r="G25" i="1" l="1"/>
  <c r="K11" i="1" l="1"/>
  <c r="J16" i="1"/>
  <c r="L6" i="1"/>
  <c r="F26" i="1"/>
  <c r="G26" i="1" l="1"/>
  <c r="L7" i="1" l="1"/>
  <c r="J17" i="1"/>
  <c r="K12" i="1"/>
  <c r="F27" i="1"/>
  <c r="G27" i="1" l="1"/>
  <c r="L8" i="1" l="1"/>
  <c r="K13" i="1"/>
  <c r="J18" i="1"/>
  <c r="F28" i="1"/>
  <c r="G28" i="1" l="1"/>
  <c r="K14" i="1" l="1"/>
  <c r="J19" i="1"/>
  <c r="L9" i="1"/>
  <c r="F29" i="1"/>
  <c r="G29" i="1" l="1"/>
  <c r="K15" i="1" l="1"/>
  <c r="L10" i="1"/>
  <c r="J20" i="1"/>
  <c r="F30" i="1"/>
  <c r="G30" i="1" l="1"/>
  <c r="J21" i="1" l="1"/>
  <c r="K16" i="1"/>
  <c r="L11" i="1"/>
  <c r="F31" i="1"/>
  <c r="G31" i="1" l="1"/>
  <c r="J22" i="1" l="1"/>
  <c r="L12" i="1"/>
  <c r="K17" i="1"/>
  <c r="F32" i="1"/>
  <c r="G32" i="1" l="1"/>
  <c r="L13" i="1" l="1"/>
  <c r="K18" i="1"/>
  <c r="J23" i="1"/>
  <c r="F33" i="1"/>
  <c r="G33" i="1" l="1"/>
  <c r="L14" i="1" l="1"/>
  <c r="K19" i="1"/>
  <c r="J24" i="1"/>
  <c r="F34" i="1"/>
  <c r="G34" i="1" l="1"/>
  <c r="J25" i="1" l="1"/>
  <c r="K20" i="1"/>
  <c r="L15" i="1"/>
  <c r="F35" i="1"/>
  <c r="G35" i="1" l="1"/>
  <c r="J26" i="1" l="1"/>
  <c r="K21" i="1"/>
  <c r="L16" i="1"/>
  <c r="F36" i="1"/>
  <c r="G36" i="1" l="1"/>
  <c r="K22" i="1" l="1"/>
  <c r="L17" i="1"/>
  <c r="J27" i="1"/>
  <c r="F37" i="1"/>
  <c r="G37" i="1" l="1"/>
  <c r="K23" i="1" l="1"/>
  <c r="J28" i="1"/>
  <c r="L18" i="1"/>
  <c r="F38" i="1"/>
  <c r="G38" i="1" l="1"/>
  <c r="K24" i="1" l="1"/>
  <c r="J29" i="1"/>
  <c r="L19" i="1"/>
  <c r="F39" i="1"/>
  <c r="G39" i="1" l="1"/>
  <c r="L20" i="1" l="1"/>
  <c r="K25" i="1"/>
  <c r="J30" i="1"/>
  <c r="F40" i="1"/>
  <c r="G40" i="1" l="1"/>
  <c r="K26" i="1" l="1"/>
  <c r="J31" i="1"/>
  <c r="L21" i="1"/>
  <c r="F41" i="1"/>
  <c r="G41" i="1" l="1"/>
  <c r="L22" i="1" l="1"/>
  <c r="J32" i="1"/>
  <c r="K27" i="1"/>
  <c r="F42" i="1"/>
  <c r="G42" i="1" l="1"/>
  <c r="L23" i="1" l="1"/>
  <c r="K28" i="1"/>
  <c r="J33" i="1"/>
  <c r="F43" i="1"/>
  <c r="G43" i="1" l="1"/>
  <c r="K29" i="1" l="1"/>
  <c r="L24" i="1"/>
  <c r="J34" i="1"/>
  <c r="F44" i="1"/>
  <c r="G44" i="1" l="1"/>
  <c r="J35" i="1" l="1"/>
  <c r="K30" i="1"/>
  <c r="L25" i="1"/>
  <c r="F45" i="1"/>
  <c r="G45" i="1" l="1"/>
  <c r="K31" i="1" l="1"/>
  <c r="J36" i="1"/>
  <c r="L26" i="1"/>
  <c r="F46" i="1"/>
  <c r="G46" i="1" l="1"/>
  <c r="K32" i="1" l="1"/>
  <c r="L27" i="1"/>
  <c r="J37" i="1"/>
  <c r="F47" i="1"/>
  <c r="G47" i="1" l="1"/>
  <c r="J38" i="1" l="1"/>
  <c r="L28" i="1"/>
  <c r="K33" i="1"/>
  <c r="F48" i="1"/>
  <c r="G48" i="1" l="1"/>
  <c r="K34" i="1" l="1"/>
  <c r="L29" i="1"/>
  <c r="J39" i="1"/>
  <c r="F49" i="1"/>
  <c r="G49" i="1" l="1"/>
  <c r="K35" i="1" l="1"/>
  <c r="L30" i="1"/>
  <c r="J40" i="1"/>
  <c r="F50" i="1"/>
  <c r="G50" i="1" l="1"/>
  <c r="L31" i="1" l="1"/>
  <c r="K36" i="1"/>
  <c r="J41" i="1"/>
  <c r="F51" i="1"/>
  <c r="G51" i="1"/>
  <c r="J42" i="1" l="1"/>
  <c r="L32" i="1"/>
  <c r="K37" i="1"/>
  <c r="F52" i="1"/>
  <c r="G52" i="1"/>
  <c r="J43" i="1" l="1"/>
  <c r="K38" i="1"/>
  <c r="L33" i="1"/>
  <c r="F53" i="1"/>
  <c r="G53" i="1"/>
  <c r="L34" i="1" l="1"/>
  <c r="K39" i="1"/>
  <c r="J44" i="1"/>
  <c r="F54" i="1"/>
  <c r="G54" i="1"/>
  <c r="J45" i="1" l="1"/>
  <c r="L35" i="1"/>
  <c r="K40" i="1"/>
  <c r="F55" i="1"/>
  <c r="G55" i="1"/>
  <c r="B10" i="2" l="1"/>
  <c r="L36" i="1"/>
  <c r="K41" i="1"/>
  <c r="J46" i="1"/>
  <c r="F56" i="1"/>
  <c r="G56" i="1"/>
  <c r="L37" i="1" l="1"/>
  <c r="K42" i="1"/>
  <c r="J47" i="1"/>
  <c r="F57" i="1"/>
  <c r="G57" i="1"/>
  <c r="J48" i="1" l="1"/>
  <c r="K43" i="1"/>
  <c r="L38" i="1"/>
  <c r="F58" i="1"/>
  <c r="G58" i="1"/>
  <c r="J49" i="1" l="1"/>
  <c r="K44" i="1"/>
  <c r="L39" i="1"/>
  <c r="F59" i="1"/>
  <c r="G59" i="1"/>
  <c r="J50" i="1" l="1"/>
  <c r="L40" i="1"/>
  <c r="K45" i="1"/>
  <c r="F60" i="1"/>
  <c r="G60" i="1"/>
  <c r="L41" i="1" l="1"/>
  <c r="K46" i="1"/>
  <c r="J51" i="1"/>
  <c r="F61" i="1"/>
  <c r="G61" i="1"/>
  <c r="K47" i="1" l="1"/>
  <c r="J52" i="1"/>
  <c r="L42" i="1"/>
  <c r="F62" i="1"/>
  <c r="G62" i="1"/>
  <c r="L43" i="1" l="1"/>
  <c r="J53" i="1"/>
  <c r="K48" i="1"/>
  <c r="F63" i="1"/>
  <c r="G63" i="1"/>
  <c r="J54" i="1" l="1"/>
  <c r="K49" i="1"/>
  <c r="L44" i="1"/>
  <c r="F64" i="1"/>
  <c r="G64" i="1"/>
  <c r="J55" i="1" l="1"/>
  <c r="K50" i="1"/>
  <c r="L45" i="1"/>
  <c r="F65" i="1"/>
  <c r="G65" i="1"/>
  <c r="J56" i="1" l="1"/>
  <c r="L46" i="1"/>
  <c r="K51" i="1"/>
  <c r="F66" i="1"/>
  <c r="G66" i="1"/>
  <c r="K52" i="1" l="1"/>
  <c r="J57" i="1"/>
  <c r="L47" i="1"/>
  <c r="F67" i="1"/>
  <c r="G67" i="1"/>
  <c r="K53" i="1" l="1"/>
  <c r="J58" i="1"/>
  <c r="L48" i="1"/>
  <c r="F68" i="1"/>
  <c r="G68" i="1"/>
  <c r="L49" i="1" l="1"/>
  <c r="K54" i="1"/>
  <c r="J59" i="1"/>
  <c r="F69" i="1"/>
  <c r="G69" i="1"/>
  <c r="K55" i="1" l="1"/>
  <c r="L50" i="1"/>
  <c r="J60" i="1"/>
  <c r="F70" i="1"/>
  <c r="G70" i="1"/>
  <c r="J61" i="1" l="1"/>
  <c r="L51" i="1"/>
  <c r="K56" i="1"/>
  <c r="F71" i="1"/>
  <c r="G71" i="1"/>
  <c r="L52" i="1" l="1"/>
  <c r="K57" i="1"/>
  <c r="J62" i="1"/>
  <c r="F72" i="1"/>
  <c r="G72" i="1"/>
  <c r="L53" i="1" l="1"/>
  <c r="K58" i="1"/>
  <c r="J63" i="1"/>
  <c r="F73" i="1"/>
  <c r="G73" i="1"/>
  <c r="J64" i="1" l="1"/>
  <c r="L54" i="1"/>
  <c r="K59" i="1"/>
  <c r="F74" i="1"/>
  <c r="G74" i="1"/>
  <c r="J65" i="1" l="1"/>
  <c r="K60" i="1"/>
  <c r="L55" i="1"/>
  <c r="F75" i="1"/>
  <c r="G75" i="1"/>
  <c r="L56" i="1" l="1"/>
  <c r="J66" i="1"/>
  <c r="K61" i="1"/>
  <c r="F76" i="1"/>
  <c r="G76" i="1"/>
  <c r="J67" i="1" l="1"/>
  <c r="K62" i="1"/>
  <c r="L57" i="1"/>
  <c r="F77" i="1"/>
  <c r="G77" i="1"/>
  <c r="L58" i="1" l="1"/>
  <c r="K63" i="1"/>
  <c r="J68" i="1"/>
  <c r="F78" i="1"/>
  <c r="G78" i="1"/>
  <c r="L59" i="1" l="1"/>
  <c r="K64" i="1"/>
  <c r="J69" i="1"/>
  <c r="F79" i="1"/>
  <c r="G79" i="1"/>
  <c r="L60" i="1" l="1"/>
  <c r="J70" i="1"/>
  <c r="K65" i="1"/>
  <c r="F80" i="1"/>
  <c r="G80" i="1"/>
  <c r="J71" i="1" l="1"/>
  <c r="L61" i="1"/>
  <c r="K66" i="1"/>
  <c r="F81" i="1"/>
  <c r="G81" i="1"/>
  <c r="L62" i="1" l="1"/>
  <c r="K67" i="1"/>
  <c r="F82" i="1"/>
  <c r="G82" i="1"/>
  <c r="L63" i="1" l="1"/>
  <c r="K68" i="1"/>
  <c r="F83" i="1"/>
  <c r="G83" i="1"/>
  <c r="K69" i="1" l="1"/>
  <c r="L64" i="1"/>
  <c r="F84" i="1"/>
  <c r="G84" i="1"/>
  <c r="L65" i="1" l="1"/>
  <c r="K70" i="1"/>
  <c r="F85" i="1"/>
  <c r="G85" i="1"/>
  <c r="L66" i="1" l="1"/>
  <c r="K71" i="1"/>
  <c r="F86" i="1"/>
  <c r="G86" i="1"/>
  <c r="L67" i="1" l="1"/>
  <c r="F87" i="1"/>
  <c r="G87" i="1"/>
  <c r="L68" i="1" l="1"/>
  <c r="F88" i="1"/>
  <c r="G88" i="1"/>
  <c r="L69" i="1" l="1"/>
  <c r="F89" i="1"/>
  <c r="G89" i="1"/>
  <c r="L70" i="1" l="1"/>
  <c r="F90" i="1"/>
  <c r="G90" i="1"/>
  <c r="L71" i="1" l="1"/>
  <c r="F91" i="1"/>
  <c r="G91" i="1"/>
  <c r="F92" i="1" l="1"/>
  <c r="G92" i="1"/>
  <c r="F93" i="1" l="1"/>
  <c r="G93" i="1"/>
  <c r="F94" i="1" l="1"/>
  <c r="G94" i="1"/>
  <c r="F95" i="1" l="1"/>
  <c r="G95" i="1"/>
  <c r="F96" i="1" l="1"/>
  <c r="G96" i="1"/>
  <c r="F97" i="1" l="1"/>
  <c r="G97" i="1"/>
  <c r="F98" i="1" l="1"/>
  <c r="G98" i="1"/>
  <c r="F99" i="1" l="1"/>
  <c r="G99" i="1"/>
  <c r="F100" i="1" l="1"/>
  <c r="G100" i="1"/>
  <c r="F101" i="1" l="1"/>
  <c r="G101" i="1"/>
  <c r="F102" i="1" l="1"/>
  <c r="G102" i="1"/>
  <c r="F103" i="1" l="1"/>
  <c r="G103" i="1"/>
  <c r="F104" i="1" l="1"/>
  <c r="G104" i="1"/>
  <c r="F105" i="1" l="1"/>
  <c r="G105" i="1"/>
  <c r="F106" i="1" l="1"/>
  <c r="G106" i="1"/>
  <c r="F107" i="1" l="1"/>
  <c r="G107" i="1"/>
  <c r="F108" i="1" l="1"/>
  <c r="G108" i="1"/>
  <c r="F109" i="1" l="1"/>
  <c r="G109" i="1"/>
  <c r="F110" i="1" l="1"/>
  <c r="G110" i="1"/>
  <c r="F111" i="1" l="1"/>
  <c r="G111" i="1"/>
</calcChain>
</file>

<file path=xl/sharedStrings.xml><?xml version="1.0" encoding="utf-8"?>
<sst xmlns="http://schemas.openxmlformats.org/spreadsheetml/2006/main" count="29" uniqueCount="26">
  <si>
    <t>年龄</t>
  </si>
  <si>
    <t>非养老金业务表</t>
  </si>
  <si>
    <t>养老金业务表</t>
  </si>
  <si>
    <r>
      <t>男</t>
    </r>
    <r>
      <rPr>
        <sz val="10"/>
        <rFont val="Times New Roman"/>
        <family val="1"/>
      </rPr>
      <t>(CL1)</t>
    </r>
    <phoneticPr fontId="6" type="noConversion"/>
  </si>
  <si>
    <r>
      <t>女</t>
    </r>
    <r>
      <rPr>
        <sz val="10"/>
        <rFont val="Times New Roman"/>
        <family val="1"/>
      </rPr>
      <t>(CL2)</t>
    </r>
  </si>
  <si>
    <r>
      <t>男</t>
    </r>
    <r>
      <rPr>
        <sz val="10"/>
        <rFont val="Times New Roman"/>
        <family val="1"/>
      </rPr>
      <t>(CL3)</t>
    </r>
  </si>
  <si>
    <r>
      <t>女</t>
    </r>
    <r>
      <rPr>
        <sz val="10"/>
        <rFont val="Times New Roman"/>
        <family val="1"/>
      </rPr>
      <t>(CL4)</t>
    </r>
  </si>
  <si>
    <t>lx</t>
    <phoneticPr fontId="6" type="noConversion"/>
  </si>
  <si>
    <t>dx</t>
    <phoneticPr fontId="6" type="noConversion"/>
  </si>
  <si>
    <t>v^k</t>
    <phoneticPr fontId="4" type="noConversion"/>
  </si>
  <si>
    <t>保险期间</t>
    <phoneticPr fontId="4" type="noConversion"/>
  </si>
  <si>
    <t>缴费期</t>
    <phoneticPr fontId="4" type="noConversion"/>
  </si>
  <si>
    <t>投保年龄</t>
    <phoneticPr fontId="4" type="noConversion"/>
  </si>
  <si>
    <t>投保性别</t>
    <phoneticPr fontId="4" type="noConversion"/>
  </si>
  <si>
    <t>净保费</t>
    <phoneticPr fontId="4" type="noConversion"/>
  </si>
  <si>
    <t>评估利率</t>
    <phoneticPr fontId="4" type="noConversion"/>
  </si>
  <si>
    <t>折现率</t>
    <phoneticPr fontId="4" type="noConversion"/>
  </si>
  <si>
    <t>有v^k辅助列</t>
    <phoneticPr fontId="4" type="noConversion"/>
  </si>
  <si>
    <t>评估生命表</t>
    <phoneticPr fontId="4" type="noConversion"/>
  </si>
  <si>
    <t>高亮的是辅助列</t>
    <phoneticPr fontId="4" type="noConversion"/>
  </si>
  <si>
    <t>男_CL1</t>
    <phoneticPr fontId="4" type="noConversion"/>
  </si>
  <si>
    <t>女_CL2</t>
  </si>
  <si>
    <t>女_CL2</t>
    <phoneticPr fontId="4" type="noConversion"/>
  </si>
  <si>
    <t>女_CL4</t>
    <phoneticPr fontId="4" type="noConversion"/>
  </si>
  <si>
    <t>男_CL3</t>
    <phoneticPr fontId="4" type="noConversion"/>
  </si>
  <si>
    <t>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</si>
</sst>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"/>
    <numFmt numFmtId="177" formatCode="0.0000000"/>
    <numFmt numFmtId="178" formatCode="0.0000"/>
    <numFmt numFmtId="179" formatCode="0.0"/>
  </numFmts>
  <fonts count="10" x14ac:knownFonts="1">
    <font>
      <sz val="12"/>
      <color theme="1"/>
      <name val="宋体"/>
      <family val="2"/>
      <charset val="134"/>
    </font>
    <font>
      <sz val="12"/>
      <color theme="1"/>
      <name val="宋体"/>
      <family val="2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2"/>
      <charset val="134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7" fillId="0" borderId="0"/>
  </cellStyleXfs>
  <cellXfs count="21">
    <xf numFmtId="0" fontId="0" fillId="0" borderId="0" xfId="0">
      <alignment vertical="center"/>
    </xf>
    <xf numFmtId="0" fontId="5" fillId="0" borderId="0" xfId="2" applyFont="1"/>
    <xf numFmtId="0" fontId="3" fillId="0" borderId="1" xfId="2" applyFont="1" applyBorder="1" applyAlignment="1">
      <alignment horizontal="center"/>
    </xf>
    <xf numFmtId="176" fontId="5" fillId="0" borderId="0" xfId="2" applyNumberFormat="1" applyFont="1"/>
    <xf numFmtId="10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0" fontId="5" fillId="0" borderId="0" xfId="2" applyFont="1" applyBorder="1"/>
    <xf numFmtId="176" fontId="5" fillId="0" borderId="0" xfId="2" applyNumberFormat="1" applyFont="1" applyBorder="1"/>
    <xf numFmtId="0" fontId="0" fillId="0" borderId="1" xfId="0" applyBorder="1">
      <alignment vertical="center"/>
    </xf>
    <xf numFmtId="0" fontId="5" fillId="2" borderId="1" xfId="2" applyFont="1" applyFill="1" applyBorder="1"/>
    <xf numFmtId="0" fontId="3" fillId="2" borderId="1" xfId="2" applyFont="1" applyFill="1" applyBorder="1" applyAlignment="1">
      <alignment horizontal="center"/>
    </xf>
    <xf numFmtId="0" fontId="3" fillId="0" borderId="0" xfId="2" applyFont="1"/>
    <xf numFmtId="179" fontId="5" fillId="0" borderId="0" xfId="2" applyNumberFormat="1" applyFont="1" applyBorder="1"/>
    <xf numFmtId="179" fontId="5" fillId="0" borderId="0" xfId="3" applyNumberFormat="1" applyFont="1" applyBorder="1"/>
    <xf numFmtId="179" fontId="5" fillId="0" borderId="0" xfId="2" applyNumberFormat="1" applyFont="1"/>
    <xf numFmtId="178" fontId="5" fillId="0" borderId="0" xfId="2" applyNumberFormat="1" applyFont="1" applyFill="1" applyBorder="1" applyAlignment="1">
      <alignment horizontal="center"/>
    </xf>
    <xf numFmtId="178" fontId="9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177" fontId="8" fillId="0" borderId="0" xfId="0" applyNumberFormat="1" applyFont="1">
      <alignment vertical="center"/>
    </xf>
    <xf numFmtId="0" fontId="3" fillId="0" borderId="2" xfId="2" applyFont="1" applyBorder="1" applyAlignment="1">
      <alignment horizontal="center"/>
    </xf>
    <xf numFmtId="0" fontId="5" fillId="0" borderId="2" xfId="2" applyFont="1" applyBorder="1" applyAlignment="1">
      <alignment horizontal="center"/>
    </xf>
  </cellXfs>
  <cellStyles count="4">
    <cellStyle name="Normal_Book3" xfId="3"/>
    <cellStyle name="百分比" xfId="1" builtinId="5"/>
    <cellStyle name="常规" xfId="0" builtinId="0"/>
    <cellStyle name="常规_中国人寿保险业经验生命表的两个版本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L111"/>
  <sheetViews>
    <sheetView tabSelected="1" topLeftCell="A2" workbookViewId="0">
      <selection activeCell="N4" sqref="N4"/>
    </sheetView>
  </sheetViews>
  <sheetFormatPr defaultRowHeight="15.6" x14ac:dyDescent="0.25"/>
  <cols>
    <col min="6" max="6" width="10.09765625" bestFit="1" customWidth="1"/>
    <col min="7" max="7" width="9.09765625" bestFit="1" customWidth="1"/>
    <col min="10" max="12" width="10.5" bestFit="1" customWidth="1"/>
  </cols>
  <sheetData>
    <row r="3" spans="1:12" x14ac:dyDescent="0.25">
      <c r="F3" s="1"/>
      <c r="G3" s="11" t="s">
        <v>19</v>
      </c>
      <c r="J3" t="s">
        <v>11</v>
      </c>
      <c r="K3">
        <v>3</v>
      </c>
    </row>
    <row r="4" spans="1:12" x14ac:dyDescent="0.25">
      <c r="B4" s="19" t="s">
        <v>1</v>
      </c>
      <c r="C4" s="20"/>
      <c r="D4" s="19" t="s">
        <v>2</v>
      </c>
      <c r="E4" s="20"/>
      <c r="F4" s="1"/>
      <c r="G4" s="1"/>
      <c r="J4" t="s">
        <v>10</v>
      </c>
    </row>
    <row r="5" spans="1:12" x14ac:dyDescent="0.25">
      <c r="A5" s="8" t="s">
        <v>0</v>
      </c>
      <c r="B5" s="2" t="s">
        <v>3</v>
      </c>
      <c r="C5" s="2" t="s">
        <v>4</v>
      </c>
      <c r="D5" s="2" t="s">
        <v>5</v>
      </c>
      <c r="E5" s="2" t="s">
        <v>6</v>
      </c>
      <c r="F5" s="9" t="s">
        <v>7</v>
      </c>
      <c r="G5" s="9" t="s">
        <v>8</v>
      </c>
      <c r="H5" s="10" t="s">
        <v>9</v>
      </c>
      <c r="I5" s="8" t="s">
        <v>0</v>
      </c>
      <c r="J5">
        <v>10</v>
      </c>
      <c r="K5">
        <v>15</v>
      </c>
      <c r="L5">
        <v>20</v>
      </c>
    </row>
    <row r="6" spans="1:12" x14ac:dyDescent="0.25">
      <c r="A6" s="6">
        <v>0</v>
      </c>
      <c r="B6" s="7">
        <v>7.2199999999999999E-4</v>
      </c>
      <c r="C6" s="7">
        <v>6.6100000000000002E-4</v>
      </c>
      <c r="D6" s="7">
        <v>6.2699999999999995E-4</v>
      </c>
      <c r="E6" s="7">
        <v>5.7499999999999999E-4</v>
      </c>
      <c r="F6" s="12">
        <v>100000</v>
      </c>
      <c r="G6" s="13">
        <f t="shared" ref="G6:G37" ca="1" si="0">F6*INDEX(INDIRECT(评估生命表),A6+1)</f>
        <v>66.100000000000009</v>
      </c>
      <c r="H6" s="15">
        <v>1</v>
      </c>
      <c r="I6" s="6">
        <v>0</v>
      </c>
      <c r="J6" s="18">
        <f ca="1">SUMPRODUCT(INDEX(dx,$A6+1):INDEX(dx,$A6+J$5),INDEX(v_k,2):INDEX(v_k,J$5+1))/SUMPRODUCT(INDEX(lx,$A6+1):INDEX(lx,$A6+缴费期),INDEX(v_k,1):INDEX(v_k,缴费期))</f>
        <v>2.7734162733139556E-3</v>
      </c>
      <c r="K6" s="18">
        <f ca="1">SUMPRODUCT(INDEX(dx,$A6+1):INDEX(dx,$A6+K$5),INDEX(v_k,2):INDEX(v_k,K$5+1))/SUMPRODUCT(INDEX(lx,$A6+1):INDEX(lx,$A6+缴费期),INDEX(v_k,1):INDEX(v_k,缴费期))</f>
        <v>3.3132138494147267E-3</v>
      </c>
      <c r="L6" s="18">
        <f ca="1">SUMPRODUCT(INDEX(dx,$A6+1):INDEX(dx,$A6+L$5),INDEX(v_k,2):INDEX(v_k,L$5+1))/SUMPRODUCT(INDEX(lx,$A6+1):INDEX(lx,$A6+缴费期),INDEX(v_k,1):INDEX(v_k,缴费期))</f>
        <v>3.9189075585844375E-3</v>
      </c>
    </row>
    <row r="7" spans="1:12" x14ac:dyDescent="0.25">
      <c r="A7" s="1">
        <v>1</v>
      </c>
      <c r="B7" s="3">
        <v>6.0300000000000002E-4</v>
      </c>
      <c r="C7" s="3">
        <v>5.3600000000000002E-4</v>
      </c>
      <c r="D7" s="3">
        <v>5.2499999999999997E-4</v>
      </c>
      <c r="E7" s="3">
        <v>4.66E-4</v>
      </c>
      <c r="F7" s="14">
        <f ca="1">F6-G6</f>
        <v>99933.9</v>
      </c>
      <c r="G7" s="13">
        <f t="shared" ca="1" si="0"/>
        <v>53.564570400000001</v>
      </c>
      <c r="H7" s="16">
        <f t="shared" ref="H7:H38" si="1">H6*折现率</f>
        <v>0.96618357487922713</v>
      </c>
      <c r="I7" s="1">
        <v>1</v>
      </c>
      <c r="J7" s="18">
        <f ca="1">SUMPRODUCT(INDEX(dx,$A7+1):INDEX(dx,$A7+J$5),INDEX(v_k,2):INDEX(v_k,J$5+1))/SUMPRODUCT(INDEX(lx,$A7+1):INDEX(lx,$A7+缴费期),INDEX(v_k,1):INDEX(v_k,缴费期))</f>
        <v>2.3304517791041062E-3</v>
      </c>
      <c r="K7" s="18">
        <f ca="1">SUMPRODUCT(INDEX(dx,$A7+1):INDEX(dx,$A7+K$5),INDEX(v_k,2):INDEX(v_k,K$5+1))/SUMPRODUCT(INDEX(lx,$A7+1):INDEX(lx,$A7+缴费期),INDEX(v_k,1):INDEX(v_k,缴费期))</f>
        <v>2.8842238900384453E-3</v>
      </c>
      <c r="L7" s="18">
        <f ca="1">SUMPRODUCT(INDEX(dx,$A7+1):INDEX(dx,$A7+L$5),INDEX(v_k,2):INDEX(v_k,L$5+1))/SUMPRODUCT(INDEX(lx,$A7+1):INDEX(lx,$A7+缴费期),INDEX(v_k,1):INDEX(v_k,缴费期))</f>
        <v>3.5389007267492712E-3</v>
      </c>
    </row>
    <row r="8" spans="1:12" x14ac:dyDescent="0.25">
      <c r="A8" s="1">
        <v>2</v>
      </c>
      <c r="B8" s="3">
        <v>4.9899999999999999E-4</v>
      </c>
      <c r="C8" s="3">
        <v>4.2400000000000001E-4</v>
      </c>
      <c r="D8" s="3">
        <v>4.3399999999999998E-4</v>
      </c>
      <c r="E8" s="3">
        <v>3.6900000000000002E-4</v>
      </c>
      <c r="F8" s="14">
        <f t="shared" ref="F8:F71" ca="1" si="2">F7-G7</f>
        <v>99880.335429599989</v>
      </c>
      <c r="G8" s="13">
        <f t="shared" ca="1" si="0"/>
        <v>42.349262222150394</v>
      </c>
      <c r="H8" s="16">
        <f t="shared" si="1"/>
        <v>0.93351070036640305</v>
      </c>
      <c r="I8" s="1">
        <v>2</v>
      </c>
      <c r="J8" s="18">
        <f ca="1">SUMPRODUCT(INDEX(dx,$A8+1):INDEX(dx,$A8+J$5),INDEX(v_k,2):INDEX(v_k,J$5+1))/SUMPRODUCT(INDEX(lx,$A8+1):INDEX(lx,$A8+缴费期),INDEX(v_k,1):INDEX(v_k,缴费期))</f>
        <v>1.9937425103110254E-3</v>
      </c>
      <c r="K8" s="18">
        <f ca="1">SUMPRODUCT(INDEX(dx,$A8+1):INDEX(dx,$A8+K$5),INDEX(v_k,2):INDEX(v_k,K$5+1))/SUMPRODUCT(INDEX(lx,$A8+1):INDEX(lx,$A8+缴费期),INDEX(v_k,1):INDEX(v_k,缴费期))</f>
        <v>2.5742624032739671E-3</v>
      </c>
      <c r="L8" s="18">
        <f ca="1">SUMPRODUCT(INDEX(dx,$A8+1):INDEX(dx,$A8+L$5),INDEX(v_k,2):INDEX(v_k,L$5+1))/SUMPRODUCT(INDEX(lx,$A8+1):INDEX(lx,$A8+缴费期),INDEX(v_k,1):INDEX(v_k,缴费期))</f>
        <v>3.2785680201123778E-3</v>
      </c>
    </row>
    <row r="9" spans="1:12" x14ac:dyDescent="0.25">
      <c r="A9" s="1">
        <v>3</v>
      </c>
      <c r="B9" s="3">
        <v>4.1599999999999997E-4</v>
      </c>
      <c r="C9" s="3">
        <v>3.3300000000000002E-4</v>
      </c>
      <c r="D9" s="3">
        <v>3.6200000000000002E-4</v>
      </c>
      <c r="E9" s="3">
        <v>2.9E-4</v>
      </c>
      <c r="F9" s="14">
        <f t="shared" ca="1" si="2"/>
        <v>99837.986167377836</v>
      </c>
      <c r="G9" s="13">
        <f t="shared" ca="1" si="0"/>
        <v>33.246049393736818</v>
      </c>
      <c r="H9" s="16">
        <f t="shared" si="1"/>
        <v>0.90194270566802237</v>
      </c>
      <c r="I9" s="1">
        <v>3</v>
      </c>
      <c r="J9" s="18">
        <f ca="1">SUMPRODUCT(INDEX(dx,$A9+1):INDEX(dx,$A9+J$5),INDEX(v_k,2):INDEX(v_k,J$5+1))/SUMPRODUCT(INDEX(lx,$A9+1):INDEX(lx,$A9+缴费期),INDEX(v_k,1):INDEX(v_k,缴费期))</f>
        <v>1.7569680282561466E-3</v>
      </c>
      <c r="K9" s="18">
        <f ca="1">SUMPRODUCT(INDEX(dx,$A9+1):INDEX(dx,$A9+K$5),INDEX(v_k,2):INDEX(v_k,K$5+1))/SUMPRODUCT(INDEX(lx,$A9+1):INDEX(lx,$A9+缴费期),INDEX(v_k,1):INDEX(v_k,缴费期))</f>
        <v>2.375829672477786E-3</v>
      </c>
      <c r="L9" s="18">
        <f ca="1">SUMPRODUCT(INDEX(dx,$A9+1):INDEX(dx,$A9+L$5),INDEX(v_k,2):INDEX(v_k,L$5+1))/SUMPRODUCT(INDEX(lx,$A9+1):INDEX(lx,$A9+缴费期),INDEX(v_k,1):INDEX(v_k,缴费期))</f>
        <v>3.1282323515223736E-3</v>
      </c>
    </row>
    <row r="10" spans="1:12" x14ac:dyDescent="0.25">
      <c r="A10" s="1">
        <v>4</v>
      </c>
      <c r="B10" s="3">
        <v>3.5799999999999997E-4</v>
      </c>
      <c r="C10" s="3">
        <v>2.6699999999999998E-4</v>
      </c>
      <c r="D10" s="3">
        <v>3.1100000000000002E-4</v>
      </c>
      <c r="E10" s="3">
        <v>2.32E-4</v>
      </c>
      <c r="F10" s="14">
        <f t="shared" ca="1" si="2"/>
        <v>99804.740117984096</v>
      </c>
      <c r="G10" s="13">
        <f t="shared" ca="1" si="0"/>
        <v>26.647865611501754</v>
      </c>
      <c r="H10" s="16">
        <f t="shared" si="1"/>
        <v>0.87144222769857238</v>
      </c>
      <c r="I10" s="1">
        <v>4</v>
      </c>
      <c r="J10" s="18">
        <f ca="1">SUMPRODUCT(INDEX(dx,$A10+1):INDEX(dx,$A10+J$5),INDEX(v_k,2):INDEX(v_k,J$5+1))/SUMPRODUCT(INDEX(lx,$A10+1):INDEX(lx,$A10+缴费期),INDEX(v_k,1):INDEX(v_k,缴费期))</f>
        <v>1.605556186770842E-3</v>
      </c>
      <c r="K10" s="18">
        <f ca="1">SUMPRODUCT(INDEX(dx,$A10+1):INDEX(dx,$A10+K$5),INDEX(v_k,2):INDEX(v_k,K$5+1))/SUMPRODUCT(INDEX(lx,$A10+1):INDEX(lx,$A10+缴费期),INDEX(v_k,1):INDEX(v_k,缴费期))</f>
        <v>2.2725342928873625E-3</v>
      </c>
      <c r="L10" s="18">
        <f ca="1">SUMPRODUCT(INDEX(dx,$A10+1):INDEX(dx,$A10+L$5),INDEX(v_k,2):INDEX(v_k,L$5+1))/SUMPRODUCT(INDEX(lx,$A10+1):INDEX(lx,$A10+缴费期),INDEX(v_k,1):INDEX(v_k,缴费期))</f>
        <v>3.0698523534876451E-3</v>
      </c>
    </row>
    <row r="11" spans="1:12" x14ac:dyDescent="0.25">
      <c r="A11" s="1">
        <v>5</v>
      </c>
      <c r="B11" s="3">
        <v>3.2299999999999999E-4</v>
      </c>
      <c r="C11" s="3">
        <v>2.24E-4</v>
      </c>
      <c r="D11" s="3">
        <v>2.81E-4</v>
      </c>
      <c r="E11" s="3">
        <v>1.95E-4</v>
      </c>
      <c r="F11" s="14">
        <f t="shared" ca="1" si="2"/>
        <v>99778.092252372589</v>
      </c>
      <c r="G11" s="13">
        <f t="shared" ca="1" si="0"/>
        <v>22.350292664531459</v>
      </c>
      <c r="H11" s="16">
        <f t="shared" si="1"/>
        <v>0.84197316685852408</v>
      </c>
      <c r="I11" s="1">
        <v>5</v>
      </c>
      <c r="J11" s="18">
        <f ca="1">SUMPRODUCT(INDEX(dx,$A11+1):INDEX(dx,$A11+J$5),INDEX(v_k,2):INDEX(v_k,J$5+1))/SUMPRODUCT(INDEX(lx,$A11+1):INDEX(lx,$A11+缴费期),INDEX(v_k,1):INDEX(v_k,缴费期))</f>
        <v>1.5218119134854705E-3</v>
      </c>
      <c r="K11" s="18">
        <f ca="1">SUMPRODUCT(INDEX(dx,$A11+1):INDEX(dx,$A11+K$5),INDEX(v_k,2):INDEX(v_k,K$5+1))/SUMPRODUCT(INDEX(lx,$A11+1):INDEX(lx,$A11+缴费期),INDEX(v_k,1):INDEX(v_k,缴费期))</f>
        <v>2.2427859344937959E-3</v>
      </c>
      <c r="L11" s="18">
        <f ca="1">SUMPRODUCT(INDEX(dx,$A11+1):INDEX(dx,$A11+L$5),INDEX(v_k,2):INDEX(v_k,L$5+1))/SUMPRODUCT(INDEX(lx,$A11+1):INDEX(lx,$A11+缴费期),INDEX(v_k,1):INDEX(v_k,缴费期))</f>
        <v>3.0802334045860044E-3</v>
      </c>
    </row>
    <row r="12" spans="1:12" x14ac:dyDescent="0.25">
      <c r="A12" s="1">
        <v>6</v>
      </c>
      <c r="B12" s="3">
        <v>3.0899999999999998E-4</v>
      </c>
      <c r="C12" s="3">
        <v>2.0100000000000001E-4</v>
      </c>
      <c r="D12" s="3">
        <v>2.6899999999999998E-4</v>
      </c>
      <c r="E12" s="3">
        <v>1.75E-4</v>
      </c>
      <c r="F12" s="14">
        <f t="shared" ca="1" si="2"/>
        <v>99755.741959708059</v>
      </c>
      <c r="G12" s="13">
        <f t="shared" ca="1" si="0"/>
        <v>20.050904133901319</v>
      </c>
      <c r="H12" s="16">
        <f t="shared" si="1"/>
        <v>0.81350064430775282</v>
      </c>
      <c r="I12" s="1">
        <v>6</v>
      </c>
      <c r="J12" s="18">
        <f ca="1">SUMPRODUCT(INDEX(dx,$A12+1):INDEX(dx,$A12+J$5),INDEX(v_k,2):INDEX(v_k,J$5+1))/SUMPRODUCT(INDEX(lx,$A12+1):INDEX(lx,$A12+缴费期),INDEX(v_k,1):INDEX(v_k,缴费期))</f>
        <v>1.4872737776691547E-3</v>
      </c>
      <c r="K12" s="18">
        <f ca="1">SUMPRODUCT(INDEX(dx,$A12+1):INDEX(dx,$A12+K$5),INDEX(v_k,2):INDEX(v_k,K$5+1))/SUMPRODUCT(INDEX(lx,$A12+1):INDEX(lx,$A12+缴费期),INDEX(v_k,1):INDEX(v_k,缴费期))</f>
        <v>2.2662131522846354E-3</v>
      </c>
      <c r="L12" s="18">
        <f ca="1">SUMPRODUCT(INDEX(dx,$A12+1):INDEX(dx,$A12+L$5),INDEX(v_k,2):INDEX(v_k,L$5+1))/SUMPRODUCT(INDEX(lx,$A12+1):INDEX(lx,$A12+缴费期),INDEX(v_k,1):INDEX(v_k,缴费期))</f>
        <v>3.1383490603383332E-3</v>
      </c>
    </row>
    <row r="13" spans="1:12" x14ac:dyDescent="0.25">
      <c r="A13" s="1">
        <v>7</v>
      </c>
      <c r="B13" s="3">
        <v>3.0800000000000001E-4</v>
      </c>
      <c r="C13" s="3">
        <v>1.8900000000000001E-4</v>
      </c>
      <c r="D13" s="3">
        <v>2.6800000000000001E-4</v>
      </c>
      <c r="E13" s="3">
        <v>1.64E-4</v>
      </c>
      <c r="F13" s="14">
        <f t="shared" ca="1" si="2"/>
        <v>99735.691055574163</v>
      </c>
      <c r="G13" s="13">
        <f t="shared" ca="1" si="0"/>
        <v>18.850045609503518</v>
      </c>
      <c r="H13" s="16">
        <f t="shared" si="1"/>
        <v>0.78599096068381924</v>
      </c>
      <c r="I13" s="1">
        <v>7</v>
      </c>
      <c r="J13" s="18">
        <f ca="1">SUMPRODUCT(INDEX(dx,$A13+1):INDEX(dx,$A13+J$5),INDEX(v_k,2):INDEX(v_k,J$5+1))/SUMPRODUCT(INDEX(lx,$A13+1):INDEX(lx,$A13+缴费期),INDEX(v_k,1):INDEX(v_k,缴费期))</f>
        <v>1.4858191266269149E-3</v>
      </c>
      <c r="K13" s="18">
        <f ca="1">SUMPRODUCT(INDEX(dx,$A13+1):INDEX(dx,$A13+K$5),INDEX(v_k,2):INDEX(v_k,K$5+1))/SUMPRODUCT(INDEX(lx,$A13+1):INDEX(lx,$A13+缴费期),INDEX(v_k,1):INDEX(v_k,缴费期))</f>
        <v>2.3235264109021194E-3</v>
      </c>
      <c r="L13" s="18">
        <f ca="1">SUMPRODUCT(INDEX(dx,$A13+1):INDEX(dx,$A13+L$5),INDEX(v_k,2):INDEX(v_k,L$5+1))/SUMPRODUCT(INDEX(lx,$A13+1):INDEX(lx,$A13+缴费期),INDEX(v_k,1):INDEX(v_k,缴费期))</f>
        <v>3.2254246428007356E-3</v>
      </c>
    </row>
    <row r="14" spans="1:12" x14ac:dyDescent="0.25">
      <c r="A14" s="1">
        <v>8</v>
      </c>
      <c r="B14" s="3">
        <v>3.1100000000000002E-4</v>
      </c>
      <c r="C14" s="3">
        <v>1.8100000000000001E-4</v>
      </c>
      <c r="D14" s="3">
        <v>2.7E-4</v>
      </c>
      <c r="E14" s="3">
        <v>1.5799999999999999E-4</v>
      </c>
      <c r="F14" s="14">
        <f t="shared" ca="1" si="2"/>
        <v>99716.841009964657</v>
      </c>
      <c r="G14" s="13">
        <f t="shared" ca="1" si="0"/>
        <v>18.048748222803603</v>
      </c>
      <c r="H14" s="16">
        <f t="shared" si="1"/>
        <v>0.75941155621625056</v>
      </c>
      <c r="I14" s="1">
        <v>8</v>
      </c>
      <c r="J14" s="18">
        <f ca="1">SUMPRODUCT(INDEX(dx,$A14+1):INDEX(dx,$A14+J$5),INDEX(v_k,2):INDEX(v_k,J$5+1))/SUMPRODUCT(INDEX(lx,$A14+1):INDEX(lx,$A14+缴费期),INDEX(v_k,1):INDEX(v_k,缴费期))</f>
        <v>1.5090367807349429E-3</v>
      </c>
      <c r="K14" s="18">
        <f ca="1">SUMPRODUCT(INDEX(dx,$A14+1):INDEX(dx,$A14+K$5),INDEX(v_k,2):INDEX(v_k,K$5+1))/SUMPRODUCT(INDEX(lx,$A14+1):INDEX(lx,$A14+缴费期),INDEX(v_k,1):INDEX(v_k,缴费期))</f>
        <v>2.40374078844908E-3</v>
      </c>
      <c r="L14" s="18">
        <f ca="1">SUMPRODUCT(INDEX(dx,$A14+1):INDEX(dx,$A14+L$5),INDEX(v_k,2):INDEX(v_k,L$5+1))/SUMPRODUCT(INDEX(lx,$A14+1):INDEX(lx,$A14+缴费期),INDEX(v_k,1):INDEX(v_k,缴费期))</f>
        <v>3.3310029040225374E-3</v>
      </c>
    </row>
    <row r="15" spans="1:12" x14ac:dyDescent="0.25">
      <c r="A15" s="1">
        <v>9</v>
      </c>
      <c r="B15" s="3">
        <v>3.1199999999999999E-4</v>
      </c>
      <c r="C15" s="3">
        <v>1.75E-4</v>
      </c>
      <c r="D15" s="3">
        <v>2.7099999999999997E-4</v>
      </c>
      <c r="E15" s="3">
        <v>1.5200000000000001E-4</v>
      </c>
      <c r="F15" s="14">
        <f t="shared" ca="1" si="2"/>
        <v>99698.792261741852</v>
      </c>
      <c r="G15" s="13">
        <f t="shared" ca="1" si="0"/>
        <v>17.447288645804825</v>
      </c>
      <c r="H15" s="16">
        <f t="shared" si="1"/>
        <v>0.73373097218961414</v>
      </c>
      <c r="I15" s="1">
        <v>9</v>
      </c>
      <c r="J15" s="18">
        <f ca="1">SUMPRODUCT(INDEX(dx,$A15+1):INDEX(dx,$A15+J$5),INDEX(v_k,2):INDEX(v_k,J$5+1))/SUMPRODUCT(INDEX(lx,$A15+1):INDEX(lx,$A15+缴费期),INDEX(v_k,1):INDEX(v_k,缴费期))</f>
        <v>1.5545021332525044E-3</v>
      </c>
      <c r="K15" s="18">
        <f ca="1">SUMPRODUCT(INDEX(dx,$A15+1):INDEX(dx,$A15+K$5),INDEX(v_k,2):INDEX(v_k,K$5+1))/SUMPRODUCT(INDEX(lx,$A15+1):INDEX(lx,$A15+缴费期),INDEX(v_k,1):INDEX(v_k,缴费期))</f>
        <v>2.5024721939666161E-3</v>
      </c>
      <c r="L15" s="18">
        <f ca="1">SUMPRODUCT(INDEX(dx,$A15+1):INDEX(dx,$A15+L$5),INDEX(v_k,2):INDEX(v_k,L$5+1))/SUMPRODUCT(INDEX(lx,$A15+1):INDEX(lx,$A15+缴费期),INDEX(v_k,1):INDEX(v_k,缴费期))</f>
        <v>3.453241312362213E-3</v>
      </c>
    </row>
    <row r="16" spans="1:12" x14ac:dyDescent="0.25">
      <c r="A16" s="1">
        <v>10</v>
      </c>
      <c r="B16" s="3">
        <v>3.1199999999999999E-4</v>
      </c>
      <c r="C16" s="3">
        <v>1.6899999999999999E-4</v>
      </c>
      <c r="D16" s="3">
        <v>2.72E-4</v>
      </c>
      <c r="E16" s="3">
        <v>1.47E-4</v>
      </c>
      <c r="F16" s="14">
        <f t="shared" ca="1" si="2"/>
        <v>99681.344973096042</v>
      </c>
      <c r="G16" s="13">
        <f t="shared" ca="1" si="0"/>
        <v>16.846147300453229</v>
      </c>
      <c r="H16" s="16">
        <f t="shared" si="1"/>
        <v>0.70891881370977217</v>
      </c>
      <c r="I16" s="1">
        <v>10</v>
      </c>
      <c r="J16" s="18">
        <f ca="1">SUMPRODUCT(INDEX(dx,$A16+1):INDEX(dx,$A16+J$5),INDEX(v_k,2):INDEX(v_k,J$5+1))/SUMPRODUCT(INDEX(lx,$A16+1):INDEX(lx,$A16+缴费期),INDEX(v_k,1):INDEX(v_k,缴费期))</f>
        <v>1.6209939660635085E-3</v>
      </c>
      <c r="K16" s="18">
        <f ca="1">SUMPRODUCT(INDEX(dx,$A16+1):INDEX(dx,$A16+K$5),INDEX(v_k,2):INDEX(v_k,K$5+1))/SUMPRODUCT(INDEX(lx,$A16+1):INDEX(lx,$A16+缴费期),INDEX(v_k,1):INDEX(v_k,缴费期))</f>
        <v>2.6165842066446046E-3</v>
      </c>
      <c r="L16" s="18">
        <f ca="1">SUMPRODUCT(INDEX(dx,$A16+1):INDEX(dx,$A16+L$5),INDEX(v_k,2):INDEX(v_k,L$5+1))/SUMPRODUCT(INDEX(lx,$A16+1):INDEX(lx,$A16+缴费期),INDEX(v_k,1):INDEX(v_k,缴费期))</f>
        <v>3.5927259440047652E-3</v>
      </c>
    </row>
    <row r="17" spans="1:12" x14ac:dyDescent="0.25">
      <c r="A17" s="1">
        <v>11</v>
      </c>
      <c r="B17" s="3">
        <v>3.1199999999999999E-4</v>
      </c>
      <c r="C17" s="3">
        <v>1.65E-4</v>
      </c>
      <c r="D17" s="3">
        <v>2.7099999999999997E-4</v>
      </c>
      <c r="E17" s="3">
        <v>1.4300000000000001E-4</v>
      </c>
      <c r="F17" s="14">
        <f t="shared" ca="1" si="2"/>
        <v>99664.498825795585</v>
      </c>
      <c r="G17" s="13">
        <f t="shared" ca="1" si="0"/>
        <v>16.44464230625627</v>
      </c>
      <c r="H17" s="16">
        <f t="shared" si="1"/>
        <v>0.68494571372924851</v>
      </c>
      <c r="I17" s="1">
        <v>11</v>
      </c>
      <c r="J17" s="18">
        <f ca="1">SUMPRODUCT(INDEX(dx,$A17+1):INDEX(dx,$A17+J$5),INDEX(v_k,2):INDEX(v_k,J$5+1))/SUMPRODUCT(INDEX(lx,$A17+1):INDEX(lx,$A17+缴费期),INDEX(v_k,1):INDEX(v_k,缴费期))</f>
        <v>1.7092443579284895E-3</v>
      </c>
      <c r="K17" s="18">
        <f ca="1">SUMPRODUCT(INDEX(dx,$A17+1):INDEX(dx,$A17+K$5),INDEX(v_k,2):INDEX(v_k,K$5+1))/SUMPRODUCT(INDEX(lx,$A17+1):INDEX(lx,$A17+缴费期),INDEX(v_k,1):INDEX(v_k,缴费期))</f>
        <v>2.7460165323085219E-3</v>
      </c>
      <c r="L17" s="18">
        <f ca="1">SUMPRODUCT(INDEX(dx,$A17+1):INDEX(dx,$A17+L$5),INDEX(v_k,2):INDEX(v_k,L$5+1))/SUMPRODUCT(INDEX(lx,$A17+1):INDEX(lx,$A17+缴费期),INDEX(v_k,1):INDEX(v_k,缴费期))</f>
        <v>3.7530548474181899E-3</v>
      </c>
    </row>
    <row r="18" spans="1:12" x14ac:dyDescent="0.25">
      <c r="A18" s="1">
        <v>12</v>
      </c>
      <c r="B18" s="3">
        <v>3.1300000000000002E-4</v>
      </c>
      <c r="C18" s="3">
        <v>1.65E-4</v>
      </c>
      <c r="D18" s="3">
        <v>2.72E-4</v>
      </c>
      <c r="E18" s="3">
        <v>1.4300000000000001E-4</v>
      </c>
      <c r="F18" s="14">
        <f t="shared" ca="1" si="2"/>
        <v>99648.054183489323</v>
      </c>
      <c r="G18" s="13">
        <f t="shared" ca="1" si="0"/>
        <v>16.441928940275737</v>
      </c>
      <c r="H18" s="16">
        <f t="shared" si="1"/>
        <v>0.66178329828912907</v>
      </c>
      <c r="I18" s="1">
        <v>12</v>
      </c>
      <c r="J18" s="18">
        <f ca="1">SUMPRODUCT(INDEX(dx,$A18+1):INDEX(dx,$A18+J$5),INDEX(v_k,2):INDEX(v_k,J$5+1))/SUMPRODUCT(INDEX(lx,$A18+1):INDEX(lx,$A18+缴费期),INDEX(v_k,1):INDEX(v_k,缴费期))</f>
        <v>1.8165979435155375E-3</v>
      </c>
      <c r="K18" s="18">
        <f ca="1">SUMPRODUCT(INDEX(dx,$A18+1):INDEX(dx,$A18+K$5),INDEX(v_k,2):INDEX(v_k,K$5+1))/SUMPRODUCT(INDEX(lx,$A18+1):INDEX(lx,$A18+缴费期),INDEX(v_k,1):INDEX(v_k,缴费期))</f>
        <v>2.8887121799524101E-3</v>
      </c>
      <c r="L18" s="18">
        <f ca="1">SUMPRODUCT(INDEX(dx,$A18+1):INDEX(dx,$A18+L$5),INDEX(v_k,2):INDEX(v_k,L$5+1))/SUMPRODUCT(INDEX(lx,$A18+1):INDEX(lx,$A18+缴费期),INDEX(v_k,1):INDEX(v_k,缴费期))</f>
        <v>3.9359559897345353E-3</v>
      </c>
    </row>
    <row r="19" spans="1:12" x14ac:dyDescent="0.25">
      <c r="A19" s="1">
        <v>13</v>
      </c>
      <c r="B19" s="3">
        <v>3.2000000000000003E-4</v>
      </c>
      <c r="C19" s="3">
        <v>1.6899999999999999E-4</v>
      </c>
      <c r="D19" s="3">
        <v>2.7799999999999998E-4</v>
      </c>
      <c r="E19" s="3">
        <v>1.47E-4</v>
      </c>
      <c r="F19" s="14">
        <f t="shared" ca="1" si="2"/>
        <v>99631.612254549051</v>
      </c>
      <c r="G19" s="13">
        <f t="shared" ca="1" si="0"/>
        <v>16.837742471018789</v>
      </c>
      <c r="H19" s="16">
        <f t="shared" si="1"/>
        <v>0.63940415293635666</v>
      </c>
      <c r="I19" s="1">
        <v>13</v>
      </c>
      <c r="J19" s="18">
        <f ca="1">SUMPRODUCT(INDEX(dx,$A19+1):INDEX(dx,$A19+J$5),INDEX(v_k,2):INDEX(v_k,J$5+1))/SUMPRODUCT(INDEX(lx,$A19+1):INDEX(lx,$A19+缴费期),INDEX(v_k,1):INDEX(v_k,缴费期))</f>
        <v>1.9383104132667333E-3</v>
      </c>
      <c r="K19" s="18">
        <f ca="1">SUMPRODUCT(INDEX(dx,$A19+1):INDEX(dx,$A19+K$5),INDEX(v_k,2):INDEX(v_k,K$5+1))/SUMPRODUCT(INDEX(lx,$A19+1):INDEX(lx,$A19+缴费期),INDEX(v_k,1):INDEX(v_k,缴费期))</f>
        <v>3.0405490215438332E-3</v>
      </c>
      <c r="L19" s="18">
        <f ca="1">SUMPRODUCT(INDEX(dx,$A19+1):INDEX(dx,$A19+L$5),INDEX(v_k,2):INDEX(v_k,L$5+1))/SUMPRODUCT(INDEX(lx,$A19+1):INDEX(lx,$A19+缴费期),INDEX(v_k,1):INDEX(v_k,缴费期))</f>
        <v>4.1417225291271705E-3</v>
      </c>
    </row>
    <row r="20" spans="1:12" x14ac:dyDescent="0.25">
      <c r="A20" s="1">
        <v>14</v>
      </c>
      <c r="B20" s="3">
        <v>3.3599999999999998E-4</v>
      </c>
      <c r="C20" s="3">
        <v>1.7899999999999999E-4</v>
      </c>
      <c r="D20" s="3">
        <v>2.92E-4</v>
      </c>
      <c r="E20" s="3">
        <v>1.56E-4</v>
      </c>
      <c r="F20" s="14">
        <f t="shared" ca="1" si="2"/>
        <v>99614.774512078031</v>
      </c>
      <c r="G20" s="13">
        <f t="shared" ca="1" si="0"/>
        <v>17.831044637661968</v>
      </c>
      <c r="H20" s="16">
        <f t="shared" si="1"/>
        <v>0.61778179027667313</v>
      </c>
      <c r="I20" s="1">
        <v>14</v>
      </c>
      <c r="J20" s="18">
        <f ca="1">SUMPRODUCT(INDEX(dx,$A20+1):INDEX(dx,$A20+J$5),INDEX(v_k,2):INDEX(v_k,J$5+1))/SUMPRODUCT(INDEX(lx,$A20+1):INDEX(lx,$A20+缴费期),INDEX(v_k,1):INDEX(v_k,缴费期))</f>
        <v>2.0694733367615991E-3</v>
      </c>
      <c r="K20" s="18">
        <f ca="1">SUMPRODUCT(INDEX(dx,$A20+1):INDEX(dx,$A20+K$5),INDEX(v_k,2):INDEX(v_k,K$5+1))/SUMPRODUCT(INDEX(lx,$A20+1):INDEX(lx,$A20+缴费期),INDEX(v_k,1):INDEX(v_k,缴费期))</f>
        <v>3.1996412088592268E-3</v>
      </c>
      <c r="L20" s="18">
        <f ca="1">SUMPRODUCT(INDEX(dx,$A20+1):INDEX(dx,$A20+L$5),INDEX(v_k,2):INDEX(v_k,L$5+1))/SUMPRODUCT(INDEX(lx,$A20+1):INDEX(lx,$A20+缴费期),INDEX(v_k,1):INDEX(v_k,缴费期))</f>
        <v>4.36615935097586E-3</v>
      </c>
    </row>
    <row r="21" spans="1:12" x14ac:dyDescent="0.25">
      <c r="A21" s="1">
        <v>15</v>
      </c>
      <c r="B21" s="3">
        <v>3.6400000000000001E-4</v>
      </c>
      <c r="C21" s="3">
        <v>1.92E-4</v>
      </c>
      <c r="D21" s="3">
        <v>3.1599999999999998E-4</v>
      </c>
      <c r="E21" s="3">
        <v>1.6699999999999999E-4</v>
      </c>
      <c r="F21" s="14">
        <f t="shared" ca="1" si="2"/>
        <v>99596.943467440375</v>
      </c>
      <c r="G21" s="13">
        <f t="shared" ca="1" si="0"/>
        <v>19.122613145748552</v>
      </c>
      <c r="H21" s="16">
        <f t="shared" si="1"/>
        <v>0.59689061862480497</v>
      </c>
      <c r="I21" s="1">
        <v>15</v>
      </c>
      <c r="J21" s="18">
        <f ca="1">SUMPRODUCT(INDEX(dx,$A21+1):INDEX(dx,$A21+J$5),INDEX(v_k,2):INDEX(v_k,J$5+1))/SUMPRODUCT(INDEX(lx,$A21+1):INDEX(lx,$A21+缴费期),INDEX(v_k,1):INDEX(v_k,缴费期))</f>
        <v>2.2023057465599383E-3</v>
      </c>
      <c r="K21" s="18">
        <f ca="1">SUMPRODUCT(INDEX(dx,$A21+1):INDEX(dx,$A21+K$5),INDEX(v_k,2):INDEX(v_k,K$5+1))/SUMPRODUCT(INDEX(lx,$A21+1):INDEX(lx,$A21+缴费期),INDEX(v_k,1):INDEX(v_k,缴费期))</f>
        <v>3.3626383893005981E-3</v>
      </c>
      <c r="L21" s="18">
        <f ca="1">SUMPRODUCT(INDEX(dx,$A21+1):INDEX(dx,$A21+L$5),INDEX(v_k,2):INDEX(v_k,L$5+1))/SUMPRODUCT(INDEX(lx,$A21+1):INDEX(lx,$A21+缴费期),INDEX(v_k,1):INDEX(v_k,缴费期))</f>
        <v>4.6044346617255686E-3</v>
      </c>
    </row>
    <row r="22" spans="1:12" x14ac:dyDescent="0.25">
      <c r="A22" s="1">
        <v>16</v>
      </c>
      <c r="B22" s="3">
        <v>4.0400000000000001E-4</v>
      </c>
      <c r="C22" s="3">
        <v>2.0799999999999999E-4</v>
      </c>
      <c r="D22" s="3">
        <v>3.5100000000000002E-4</v>
      </c>
      <c r="E22" s="3">
        <v>1.8100000000000001E-4</v>
      </c>
      <c r="F22" s="14">
        <f t="shared" ca="1" si="2"/>
        <v>99577.820854294623</v>
      </c>
      <c r="G22" s="13">
        <f t="shared" ca="1" si="0"/>
        <v>20.71218673769328</v>
      </c>
      <c r="H22" s="16">
        <f t="shared" si="1"/>
        <v>0.57670591171478747</v>
      </c>
      <c r="I22" s="1">
        <v>16</v>
      </c>
      <c r="J22" s="18">
        <f ca="1">SUMPRODUCT(INDEX(dx,$A22+1):INDEX(dx,$A22+J$5),INDEX(v_k,2):INDEX(v_k,J$5+1))/SUMPRODUCT(INDEX(lx,$A22+1):INDEX(lx,$A22+缴费期),INDEX(v_k,1):INDEX(v_k,缴费期))</f>
        <v>2.3331661068085549E-3</v>
      </c>
      <c r="K22" s="18">
        <f ca="1">SUMPRODUCT(INDEX(dx,$A22+1):INDEX(dx,$A22+K$5),INDEX(v_k,2):INDEX(v_k,K$5+1))/SUMPRODUCT(INDEX(lx,$A22+1):INDEX(lx,$A22+缴费期),INDEX(v_k,1):INDEX(v_k,缴费期))</f>
        <v>3.5302528263257264E-3</v>
      </c>
      <c r="L22" s="18">
        <f ca="1">SUMPRODUCT(INDEX(dx,$A22+1):INDEX(dx,$A22+L$5),INDEX(v_k,2):INDEX(v_k,L$5+1))/SUMPRODUCT(INDEX(lx,$A22+1):INDEX(lx,$A22+缴费期),INDEX(v_k,1):INDEX(v_k,缴费期))</f>
        <v>4.8555353926034829E-3</v>
      </c>
    </row>
    <row r="23" spans="1:12" x14ac:dyDescent="0.25">
      <c r="A23" s="1">
        <v>17</v>
      </c>
      <c r="B23" s="3">
        <v>4.55E-4</v>
      </c>
      <c r="C23" s="3">
        <v>2.2599999999999999E-4</v>
      </c>
      <c r="D23" s="3">
        <v>3.9599999999999998E-4</v>
      </c>
      <c r="E23" s="3">
        <v>1.9599999999999999E-4</v>
      </c>
      <c r="F23" s="14">
        <f t="shared" ca="1" si="2"/>
        <v>99557.108667556924</v>
      </c>
      <c r="G23" s="13">
        <f t="shared" ca="1" si="0"/>
        <v>22.499906558867863</v>
      </c>
      <c r="H23" s="16">
        <f t="shared" si="1"/>
        <v>0.55720377943457733</v>
      </c>
      <c r="I23" s="1">
        <v>17</v>
      </c>
      <c r="J23" s="18">
        <f ca="1">SUMPRODUCT(INDEX(dx,$A23+1):INDEX(dx,$A23+J$5),INDEX(v_k,2):INDEX(v_k,J$5+1))/SUMPRODUCT(INDEX(lx,$A23+1):INDEX(lx,$A23+缴费期),INDEX(v_k,1):INDEX(v_k,缴费期))</f>
        <v>2.4582870869604349E-3</v>
      </c>
      <c r="K23" s="18">
        <f ca="1">SUMPRODUCT(INDEX(dx,$A23+1):INDEX(dx,$A23+K$5),INDEX(v_k,2):INDEX(v_k,K$5+1))/SUMPRODUCT(INDEX(lx,$A23+1):INDEX(lx,$A23+缴费期),INDEX(v_k,1):INDEX(v_k,缴费期))</f>
        <v>3.7032204284057047E-3</v>
      </c>
      <c r="L23" s="18">
        <f ca="1">SUMPRODUCT(INDEX(dx,$A23+1):INDEX(dx,$A23+L$5),INDEX(v_k,2):INDEX(v_k,L$5+1))/SUMPRODUCT(INDEX(lx,$A23+1):INDEX(lx,$A23+缴费期),INDEX(v_k,1):INDEX(v_k,缴费期))</f>
        <v>5.1184128489065797E-3</v>
      </c>
    </row>
    <row r="24" spans="1:12" x14ac:dyDescent="0.25">
      <c r="A24" s="1">
        <v>18</v>
      </c>
      <c r="B24" s="3">
        <v>5.13E-4</v>
      </c>
      <c r="C24" s="3">
        <v>2.4499999999999999E-4</v>
      </c>
      <c r="D24" s="3">
        <v>4.46E-4</v>
      </c>
      <c r="E24" s="3">
        <v>2.13E-4</v>
      </c>
      <c r="F24" s="14">
        <f t="shared" ca="1" si="2"/>
        <v>99534.60876099806</v>
      </c>
      <c r="G24" s="13">
        <f t="shared" ca="1" si="0"/>
        <v>24.385979146444523</v>
      </c>
      <c r="H24" s="16">
        <f t="shared" si="1"/>
        <v>0.53836113955031628</v>
      </c>
      <c r="I24" s="1">
        <v>18</v>
      </c>
      <c r="J24" s="18">
        <f ca="1">SUMPRODUCT(INDEX(dx,$A24+1):INDEX(dx,$A24+J$5),INDEX(v_k,2):INDEX(v_k,J$5+1))/SUMPRODUCT(INDEX(lx,$A24+1):INDEX(lx,$A24+缴费期),INDEX(v_k,1):INDEX(v_k,缴费期))</f>
        <v>2.5747685377282043E-3</v>
      </c>
      <c r="K24" s="18">
        <f ca="1">SUMPRODUCT(INDEX(dx,$A24+1):INDEX(dx,$A24+K$5),INDEX(v_k,2):INDEX(v_k,K$5+1))/SUMPRODUCT(INDEX(lx,$A24+1):INDEX(lx,$A24+缴费期),INDEX(v_k,1):INDEX(v_k,缴费期))</f>
        <v>3.8838918235843969E-3</v>
      </c>
      <c r="L24" s="18">
        <f ca="1">SUMPRODUCT(INDEX(dx,$A24+1):INDEX(dx,$A24+L$5),INDEX(v_k,2):INDEX(v_k,L$5+1))/SUMPRODUCT(INDEX(lx,$A24+1):INDEX(lx,$A24+缴费期),INDEX(v_k,1):INDEX(v_k,缴费期))</f>
        <v>5.3949717113843847E-3</v>
      </c>
    </row>
    <row r="25" spans="1:12" x14ac:dyDescent="0.25">
      <c r="A25" s="1">
        <v>19</v>
      </c>
      <c r="B25" s="3">
        <v>5.7200000000000003E-4</v>
      </c>
      <c r="C25" s="3">
        <v>2.6400000000000002E-4</v>
      </c>
      <c r="D25" s="3">
        <v>4.9700000000000005E-4</v>
      </c>
      <c r="E25" s="3">
        <v>2.3000000000000001E-4</v>
      </c>
      <c r="F25" s="14">
        <f t="shared" ca="1" si="2"/>
        <v>99510.222781851611</v>
      </c>
      <c r="G25" s="13">
        <f t="shared" ca="1" si="0"/>
        <v>26.270698814408828</v>
      </c>
      <c r="H25" s="16">
        <f t="shared" si="1"/>
        <v>0.520155690386779</v>
      </c>
      <c r="I25" s="1">
        <v>19</v>
      </c>
      <c r="J25" s="18">
        <f ca="1">SUMPRODUCT(INDEX(dx,$A25+1):INDEX(dx,$A25+J$5),INDEX(v_k,2):INDEX(v_k,J$5+1))/SUMPRODUCT(INDEX(lx,$A25+1):INDEX(lx,$A25+缴费期),INDEX(v_k,1):INDEX(v_k,缴费期))</f>
        <v>2.683434558962315E-3</v>
      </c>
      <c r="K25" s="18">
        <f ca="1">SUMPRODUCT(INDEX(dx,$A25+1):INDEX(dx,$A25+K$5),INDEX(v_k,2):INDEX(v_k,K$5+1))/SUMPRODUCT(INDEX(lx,$A25+1):INDEX(lx,$A25+缴费期),INDEX(v_k,1):INDEX(v_k,缴费期))</f>
        <v>4.0703478309978584E-3</v>
      </c>
      <c r="L25" s="18">
        <f ca="1">SUMPRODUCT(INDEX(dx,$A25+1):INDEX(dx,$A25+L$5),INDEX(v_k,2):INDEX(v_k,L$5+1))/SUMPRODUCT(INDEX(lx,$A25+1):INDEX(lx,$A25+缴费期),INDEX(v_k,1):INDEX(v_k,缴费期))</f>
        <v>5.6886721051254974E-3</v>
      </c>
    </row>
    <row r="26" spans="1:12" x14ac:dyDescent="0.25">
      <c r="A26" s="1">
        <v>20</v>
      </c>
      <c r="B26" s="3">
        <v>6.2100000000000002E-4</v>
      </c>
      <c r="C26" s="3">
        <v>2.8299999999999999E-4</v>
      </c>
      <c r="D26" s="3">
        <v>5.4000000000000001E-4</v>
      </c>
      <c r="E26" s="3">
        <v>2.4600000000000002E-4</v>
      </c>
      <c r="F26" s="14">
        <f t="shared" ca="1" si="2"/>
        <v>99483.952083037206</v>
      </c>
      <c r="G26" s="13">
        <f t="shared" ca="1" si="0"/>
        <v>28.153958439499529</v>
      </c>
      <c r="H26" s="16">
        <f t="shared" si="1"/>
        <v>0.50256588443167061</v>
      </c>
      <c r="I26" s="1">
        <v>20</v>
      </c>
      <c r="J26" s="18">
        <f ca="1">SUMPRODUCT(INDEX(dx,$A26+1):INDEX(dx,$A26+J$5),INDEX(v_k,2):INDEX(v_k,J$5+1))/SUMPRODUCT(INDEX(lx,$A26+1):INDEX(lx,$A26+缴费期),INDEX(v_k,1):INDEX(v_k,缴费期))</f>
        <v>2.7868412962712987E-3</v>
      </c>
      <c r="K26" s="18">
        <f ca="1">SUMPRODUCT(INDEX(dx,$A26+1):INDEX(dx,$A26+K$5),INDEX(v_k,2):INDEX(v_k,K$5+1))/SUMPRODUCT(INDEX(lx,$A26+1):INDEX(lx,$A26+缴费期),INDEX(v_k,1):INDEX(v_k,缴费期))</f>
        <v>4.2633808375596464E-3</v>
      </c>
      <c r="L26" s="18">
        <f ca="1">SUMPRODUCT(INDEX(dx,$A26+1):INDEX(dx,$A26+L$5),INDEX(v_k,2):INDEX(v_k,L$5+1))/SUMPRODUCT(INDEX(lx,$A26+1):INDEX(lx,$A26+缴费期),INDEX(v_k,1):INDEX(v_k,缴费期))</f>
        <v>6.0045809747499906E-3</v>
      </c>
    </row>
    <row r="27" spans="1:12" x14ac:dyDescent="0.25">
      <c r="A27" s="1">
        <v>21</v>
      </c>
      <c r="B27" s="3">
        <v>6.6100000000000002E-4</v>
      </c>
      <c r="C27" s="3">
        <v>2.9999999999999997E-4</v>
      </c>
      <c r="D27" s="3">
        <v>5.7499999999999999E-4</v>
      </c>
      <c r="E27" s="3">
        <v>2.61E-4</v>
      </c>
      <c r="F27" s="14">
        <f t="shared" ca="1" si="2"/>
        <v>99455.798124597713</v>
      </c>
      <c r="G27" s="13">
        <f t="shared" ca="1" si="0"/>
        <v>29.836739437379311</v>
      </c>
      <c r="H27" s="16">
        <f t="shared" si="1"/>
        <v>0.48557090283253201</v>
      </c>
      <c r="I27" s="1">
        <v>21</v>
      </c>
      <c r="J27" s="18">
        <f ca="1">SUMPRODUCT(INDEX(dx,$A27+1):INDEX(dx,$A27+J$5),INDEX(v_k,2):INDEX(v_k,J$5+1))/SUMPRODUCT(INDEX(lx,$A27+1):INDEX(lx,$A27+缴费期),INDEX(v_k,1):INDEX(v_k,缴费期))</f>
        <v>2.8890463003107074E-3</v>
      </c>
      <c r="K27" s="18">
        <f ca="1">SUMPRODUCT(INDEX(dx,$A27+1):INDEX(dx,$A27+K$5),INDEX(v_k,2):INDEX(v_k,K$5+1))/SUMPRODUCT(INDEX(lx,$A27+1):INDEX(lx,$A27+缴费期),INDEX(v_k,1):INDEX(v_k,缴费期))</f>
        <v>4.4649974269785038E-3</v>
      </c>
      <c r="L27" s="18">
        <f ca="1">SUMPRODUCT(INDEX(dx,$A27+1):INDEX(dx,$A27+L$5),INDEX(v_k,2):INDEX(v_k,L$5+1))/SUMPRODUCT(INDEX(lx,$A27+1):INDEX(lx,$A27+缴费期),INDEX(v_k,1):INDEX(v_k,缴费期))</f>
        <v>6.3459395444681686E-3</v>
      </c>
    </row>
    <row r="28" spans="1:12" x14ac:dyDescent="0.25">
      <c r="A28" s="1">
        <v>22</v>
      </c>
      <c r="B28" s="3">
        <v>6.9200000000000002E-4</v>
      </c>
      <c r="C28" s="3">
        <v>3.1500000000000001E-4</v>
      </c>
      <c r="D28" s="3">
        <v>6.0099999999999997E-4</v>
      </c>
      <c r="E28" s="3">
        <v>2.7399999999999999E-4</v>
      </c>
      <c r="F28" s="14">
        <f t="shared" ca="1" si="2"/>
        <v>99425.961385160335</v>
      </c>
      <c r="G28" s="13">
        <f t="shared" ca="1" si="0"/>
        <v>31.319177836325508</v>
      </c>
      <c r="H28" s="16">
        <f t="shared" si="1"/>
        <v>0.46915063075606961</v>
      </c>
      <c r="I28" s="1">
        <v>22</v>
      </c>
      <c r="J28" s="18">
        <f ca="1">SUMPRODUCT(INDEX(dx,$A28+1):INDEX(dx,$A28+J$5),INDEX(v_k,2):INDEX(v_k,J$5+1))/SUMPRODUCT(INDEX(lx,$A28+1):INDEX(lx,$A28+缴费期),INDEX(v_k,1):INDEX(v_k,缴费期))</f>
        <v>2.996241773238015E-3</v>
      </c>
      <c r="K28" s="18">
        <f ca="1">SUMPRODUCT(INDEX(dx,$A28+1):INDEX(dx,$A28+K$5),INDEX(v_k,2):INDEX(v_k,K$5+1))/SUMPRODUCT(INDEX(lx,$A28+1):INDEX(lx,$A28+缴费期),INDEX(v_k,1):INDEX(v_k,缴费期))</f>
        <v>4.6792634873129022E-3</v>
      </c>
      <c r="L28" s="18">
        <f ca="1">SUMPRODUCT(INDEX(dx,$A28+1):INDEX(dx,$A28+L$5),INDEX(v_k,2):INDEX(v_k,L$5+1))/SUMPRODUCT(INDEX(lx,$A28+1):INDEX(lx,$A28+缴费期),INDEX(v_k,1):INDEX(v_k,缴费期))</f>
        <v>6.7165880427353854E-3</v>
      </c>
    </row>
    <row r="29" spans="1:12" x14ac:dyDescent="0.25">
      <c r="A29" s="1">
        <v>23</v>
      </c>
      <c r="B29" s="3">
        <v>7.1599999999999995E-4</v>
      </c>
      <c r="C29" s="3">
        <v>3.28E-4</v>
      </c>
      <c r="D29" s="3">
        <v>6.2299999999999996E-4</v>
      </c>
      <c r="E29" s="3">
        <v>2.8499999999999999E-4</v>
      </c>
      <c r="F29" s="14">
        <f t="shared" ca="1" si="2"/>
        <v>99394.64220732401</v>
      </c>
      <c r="G29" s="13">
        <f t="shared" ca="1" si="0"/>
        <v>32.601442644002276</v>
      </c>
      <c r="H29" s="16">
        <f t="shared" si="1"/>
        <v>0.45328563358074364</v>
      </c>
      <c r="I29" s="1">
        <v>23</v>
      </c>
      <c r="J29" s="18">
        <f ca="1">SUMPRODUCT(INDEX(dx,$A29+1):INDEX(dx,$A29+J$5),INDEX(v_k,2):INDEX(v_k,J$5+1))/SUMPRODUCT(INDEX(lx,$A29+1):INDEX(lx,$A29+缴费期),INDEX(v_k,1):INDEX(v_k,缴费期))</f>
        <v>3.1155405960470615E-3</v>
      </c>
      <c r="K29" s="18">
        <f ca="1">SUMPRODUCT(INDEX(dx,$A29+1):INDEX(dx,$A29+K$5),INDEX(v_k,2):INDEX(v_k,K$5+1))/SUMPRODUCT(INDEX(lx,$A29+1):INDEX(lx,$A29+缴费期),INDEX(v_k,1):INDEX(v_k,缴费期))</f>
        <v>4.9127567486978527E-3</v>
      </c>
      <c r="L29" s="18">
        <f ca="1">SUMPRODUCT(INDEX(dx,$A29+1):INDEX(dx,$A29+L$5),INDEX(v_k,2):INDEX(v_k,L$5+1))/SUMPRODUCT(INDEX(lx,$A29+1):INDEX(lx,$A29+缴费期),INDEX(v_k,1):INDEX(v_k,缴费期))</f>
        <v>7.1194978620528265E-3</v>
      </c>
    </row>
    <row r="30" spans="1:12" x14ac:dyDescent="0.25">
      <c r="A30" s="1">
        <v>24</v>
      </c>
      <c r="B30" s="3">
        <v>7.3800000000000005E-4</v>
      </c>
      <c r="C30" s="3">
        <v>3.3799999999999998E-4</v>
      </c>
      <c r="D30" s="3">
        <v>6.4300000000000002E-4</v>
      </c>
      <c r="E30" s="3">
        <v>2.9300000000000002E-4</v>
      </c>
      <c r="F30" s="14">
        <f t="shared" ca="1" si="2"/>
        <v>99362.040764680001</v>
      </c>
      <c r="G30" s="13">
        <f t="shared" ca="1" si="0"/>
        <v>33.584369778461841</v>
      </c>
      <c r="H30" s="16">
        <f t="shared" si="1"/>
        <v>0.43795713389443836</v>
      </c>
      <c r="I30" s="1">
        <v>24</v>
      </c>
      <c r="J30" s="18">
        <f ca="1">SUMPRODUCT(INDEX(dx,$A30+1):INDEX(dx,$A30+J$5),INDEX(v_k,2):INDEX(v_k,J$5+1))/SUMPRODUCT(INDEX(lx,$A30+1):INDEX(lx,$A30+缴费期),INDEX(v_k,1):INDEX(v_k,缴费期))</f>
        <v>3.2479428369208592E-3</v>
      </c>
      <c r="K30" s="18">
        <f ca="1">SUMPRODUCT(INDEX(dx,$A30+1):INDEX(dx,$A30+K$5),INDEX(v_k,2):INDEX(v_k,K$5+1))/SUMPRODUCT(INDEX(lx,$A30+1):INDEX(lx,$A30+缴费期),INDEX(v_k,1):INDEX(v_k,缴费期))</f>
        <v>5.1728708517116305E-3</v>
      </c>
      <c r="L30" s="18">
        <f ca="1">SUMPRODUCT(INDEX(dx,$A30+1):INDEX(dx,$A30+L$5),INDEX(v_k,2):INDEX(v_k,L$5+1))/SUMPRODUCT(INDEX(lx,$A30+1):INDEX(lx,$A30+缴费期),INDEX(v_k,1):INDEX(v_k,缴费期))</f>
        <v>7.556743438939517E-3</v>
      </c>
    </row>
    <row r="31" spans="1:12" x14ac:dyDescent="0.25">
      <c r="A31" s="1">
        <v>25</v>
      </c>
      <c r="B31" s="3">
        <v>7.5900000000000002E-4</v>
      </c>
      <c r="C31" s="3">
        <v>3.4699999999999998E-4</v>
      </c>
      <c r="D31" s="3">
        <v>6.6E-4</v>
      </c>
      <c r="E31" s="3">
        <v>3.01E-4</v>
      </c>
      <c r="F31" s="14">
        <f t="shared" ca="1" si="2"/>
        <v>99328.456394901543</v>
      </c>
      <c r="G31" s="13">
        <f t="shared" ca="1" si="0"/>
        <v>34.466974369030837</v>
      </c>
      <c r="H31" s="16">
        <f t="shared" si="1"/>
        <v>0.42314698926998878</v>
      </c>
      <c r="I31" s="1">
        <v>25</v>
      </c>
      <c r="J31" s="18">
        <f ca="1">SUMPRODUCT(INDEX(dx,$A31+1):INDEX(dx,$A31+J$5),INDEX(v_k,2):INDEX(v_k,J$5+1))/SUMPRODUCT(INDEX(lx,$A31+1):INDEX(lx,$A31+缴费期),INDEX(v_k,1):INDEX(v_k,缴费期))</f>
        <v>3.3975991010182071E-3</v>
      </c>
      <c r="K31" s="18">
        <f ca="1">SUMPRODUCT(INDEX(dx,$A31+1):INDEX(dx,$A31+K$5),INDEX(v_k,2):INDEX(v_k,K$5+1))/SUMPRODUCT(INDEX(lx,$A31+1):INDEX(lx,$A31+缴费期),INDEX(v_k,1):INDEX(v_k,缴费期))</f>
        <v>5.4688360499832826E-3</v>
      </c>
      <c r="L31" s="18">
        <f ca="1">SUMPRODUCT(INDEX(dx,$A31+1):INDEX(dx,$A31+L$5),INDEX(v_k,2):INDEX(v_k,L$5+1))/SUMPRODUCT(INDEX(lx,$A31+1):INDEX(lx,$A31+缴费期),INDEX(v_k,1):INDEX(v_k,缴费期))</f>
        <v>8.033945170325154E-3</v>
      </c>
    </row>
    <row r="32" spans="1:12" x14ac:dyDescent="0.25">
      <c r="A32" s="1">
        <v>26</v>
      </c>
      <c r="B32" s="3">
        <v>7.7899999999999996E-4</v>
      </c>
      <c r="C32" s="3">
        <v>3.5500000000000001E-4</v>
      </c>
      <c r="D32" s="3">
        <v>6.7599999999999995E-4</v>
      </c>
      <c r="E32" s="3">
        <v>3.0800000000000001E-4</v>
      </c>
      <c r="F32" s="14">
        <f t="shared" ca="1" si="2"/>
        <v>99293.989420532511</v>
      </c>
      <c r="G32" s="13">
        <f t="shared" ca="1" si="0"/>
        <v>35.249366244289043</v>
      </c>
      <c r="H32" s="16">
        <f t="shared" si="1"/>
        <v>0.40883767079225974</v>
      </c>
      <c r="I32" s="1">
        <v>26</v>
      </c>
      <c r="J32" s="18">
        <f ca="1">SUMPRODUCT(INDEX(dx,$A32+1):INDEX(dx,$A32+J$5),INDEX(v_k,2):INDEX(v_k,J$5+1))/SUMPRODUCT(INDEX(lx,$A32+1):INDEX(lx,$A32+缴费期),INDEX(v_k,1):INDEX(v_k,缴费期))</f>
        <v>3.5682216615339217E-3</v>
      </c>
      <c r="K32" s="18">
        <f ca="1">SUMPRODUCT(INDEX(dx,$A32+1):INDEX(dx,$A32+K$5),INDEX(v_k,2):INDEX(v_k,K$5+1))/SUMPRODUCT(INDEX(lx,$A32+1):INDEX(lx,$A32+缴费期),INDEX(v_k,1):INDEX(v_k,缴费期))</f>
        <v>5.8058313148169642E-3</v>
      </c>
      <c r="L32" s="18">
        <f ca="1">SUMPRODUCT(INDEX(dx,$A32+1):INDEX(dx,$A32+L$5),INDEX(v_k,2):INDEX(v_k,L$5+1))/SUMPRODUCT(INDEX(lx,$A32+1):INDEX(lx,$A32+缴费期),INDEX(v_k,1):INDEX(v_k,缴费期))</f>
        <v>8.5574064012424837E-3</v>
      </c>
    </row>
    <row r="33" spans="1:12" x14ac:dyDescent="0.25">
      <c r="A33" s="1">
        <v>27</v>
      </c>
      <c r="B33" s="3">
        <v>7.9500000000000003E-4</v>
      </c>
      <c r="C33" s="3">
        <v>3.6200000000000002E-4</v>
      </c>
      <c r="D33" s="3">
        <v>6.9300000000000004E-4</v>
      </c>
      <c r="E33" s="3">
        <v>3.1599999999999998E-4</v>
      </c>
      <c r="F33" s="14">
        <f t="shared" ca="1" si="2"/>
        <v>99258.740054288224</v>
      </c>
      <c r="G33" s="13">
        <f t="shared" ca="1" si="0"/>
        <v>35.931663899652342</v>
      </c>
      <c r="H33" s="16">
        <f t="shared" si="1"/>
        <v>0.39501224231136212</v>
      </c>
      <c r="I33" s="1">
        <v>27</v>
      </c>
      <c r="J33" s="18">
        <f ca="1">SUMPRODUCT(INDEX(dx,$A33+1):INDEX(dx,$A33+J$5),INDEX(v_k,2):INDEX(v_k,J$5+1))/SUMPRODUCT(INDEX(lx,$A33+1):INDEX(lx,$A33+缴费期),INDEX(v_k,1):INDEX(v_k,缴费期))</f>
        <v>3.7636496079916097E-3</v>
      </c>
      <c r="K33" s="18">
        <f ca="1">SUMPRODUCT(INDEX(dx,$A33+1):INDEX(dx,$A33+K$5),INDEX(v_k,2):INDEX(v_k,K$5+1))/SUMPRODUCT(INDEX(lx,$A33+1):INDEX(lx,$A33+缴费期),INDEX(v_k,1):INDEX(v_k,缴费期))</f>
        <v>6.1874285585897526E-3</v>
      </c>
      <c r="L33" s="18">
        <f ca="1">SUMPRODUCT(INDEX(dx,$A33+1):INDEX(dx,$A33+L$5),INDEX(v_k,2):INDEX(v_k,L$5+1))/SUMPRODUCT(INDEX(lx,$A33+1):INDEX(lx,$A33+缴费期),INDEX(v_k,1):INDEX(v_k,缴费期))</f>
        <v>9.137104918702111E-3</v>
      </c>
    </row>
    <row r="34" spans="1:12" x14ac:dyDescent="0.25">
      <c r="A34" s="1">
        <v>28</v>
      </c>
      <c r="B34" s="3">
        <v>8.1499999999999997E-4</v>
      </c>
      <c r="C34" s="3">
        <v>3.7199999999999999E-4</v>
      </c>
      <c r="D34" s="3">
        <v>7.1199999999999996E-4</v>
      </c>
      <c r="E34" s="3">
        <v>3.2499999999999999E-4</v>
      </c>
      <c r="F34" s="14">
        <f t="shared" ca="1" si="2"/>
        <v>99222.808390388571</v>
      </c>
      <c r="G34" s="13">
        <f t="shared" ca="1" si="0"/>
        <v>36.910884721224548</v>
      </c>
      <c r="H34" s="16">
        <f t="shared" si="1"/>
        <v>0.38165434039745133</v>
      </c>
      <c r="I34" s="1">
        <v>28</v>
      </c>
      <c r="J34" s="18">
        <f ca="1">SUMPRODUCT(INDEX(dx,$A34+1):INDEX(dx,$A34+J$5),INDEX(v_k,2):INDEX(v_k,J$5+1))/SUMPRODUCT(INDEX(lx,$A34+1):INDEX(lx,$A34+缴费期),INDEX(v_k,1):INDEX(v_k,缴费期))</f>
        <v>3.9906762238432836E-3</v>
      </c>
      <c r="K34" s="18">
        <f ca="1">SUMPRODUCT(INDEX(dx,$A34+1):INDEX(dx,$A34+K$5),INDEX(v_k,2):INDEX(v_k,K$5+1))/SUMPRODUCT(INDEX(lx,$A34+1):INDEX(lx,$A34+缴费期),INDEX(v_k,1):INDEX(v_k,缴费期))</f>
        <v>6.616131320549775E-3</v>
      </c>
      <c r="L34" s="18">
        <f ca="1">SUMPRODUCT(INDEX(dx,$A34+1):INDEX(dx,$A34+L$5),INDEX(v_k,2):INDEX(v_k,L$5+1))/SUMPRODUCT(INDEX(lx,$A34+1):INDEX(lx,$A34+缴费期),INDEX(v_k,1):INDEX(v_k,缴费期))</f>
        <v>9.7868023854054791E-3</v>
      </c>
    </row>
    <row r="35" spans="1:12" x14ac:dyDescent="0.25">
      <c r="A35" s="1">
        <v>29</v>
      </c>
      <c r="B35" s="3">
        <v>8.4199999999999998E-4</v>
      </c>
      <c r="C35" s="3">
        <v>3.86E-4</v>
      </c>
      <c r="D35" s="3">
        <v>7.3399999999999995E-4</v>
      </c>
      <c r="E35" s="3">
        <v>3.3700000000000001E-4</v>
      </c>
      <c r="F35" s="14">
        <f t="shared" ca="1" si="2"/>
        <v>99185.897505667352</v>
      </c>
      <c r="G35" s="13">
        <f t="shared" ca="1" si="0"/>
        <v>38.285756437187601</v>
      </c>
      <c r="H35" s="16">
        <f t="shared" si="1"/>
        <v>0.36874815497338298</v>
      </c>
      <c r="I35" s="1">
        <v>29</v>
      </c>
      <c r="J35" s="18">
        <f ca="1">SUMPRODUCT(INDEX(dx,$A35+1):INDEX(dx,$A35+J$5),INDEX(v_k,2):INDEX(v_k,J$5+1))/SUMPRODUCT(INDEX(lx,$A35+1):INDEX(lx,$A35+缴费期),INDEX(v_k,1):INDEX(v_k,缴费期))</f>
        <v>4.2530459519490305E-3</v>
      </c>
      <c r="K35" s="18">
        <f ca="1">SUMPRODUCT(INDEX(dx,$A35+1):INDEX(dx,$A35+K$5),INDEX(v_k,2):INDEX(v_k,K$5+1))/SUMPRODUCT(INDEX(lx,$A35+1):INDEX(lx,$A35+缴费期),INDEX(v_k,1):INDEX(v_k,缴费期))</f>
        <v>7.0893668432660045E-3</v>
      </c>
      <c r="L35" s="18">
        <f ca="1">SUMPRODUCT(INDEX(dx,$A35+1):INDEX(dx,$A35+L$5),INDEX(v_k,2):INDEX(v_k,L$5+1))/SUMPRODUCT(INDEX(lx,$A35+1):INDEX(lx,$A35+缴费期),INDEX(v_k,1):INDEX(v_k,缴费期))</f>
        <v>1.051722096627917E-2</v>
      </c>
    </row>
    <row r="36" spans="1:12" x14ac:dyDescent="0.25">
      <c r="A36" s="1">
        <v>30</v>
      </c>
      <c r="B36" s="3">
        <v>8.8099999999999995E-4</v>
      </c>
      <c r="C36" s="3">
        <v>4.06E-4</v>
      </c>
      <c r="D36" s="3">
        <v>7.5900000000000002E-4</v>
      </c>
      <c r="E36" s="3">
        <v>3.5100000000000002E-4</v>
      </c>
      <c r="F36" s="14">
        <f t="shared" ca="1" si="2"/>
        <v>99147.611749230171</v>
      </c>
      <c r="G36" s="13">
        <f t="shared" ca="1" si="0"/>
        <v>40.253930370187447</v>
      </c>
      <c r="H36" s="16">
        <f t="shared" si="1"/>
        <v>0.35627841060230242</v>
      </c>
      <c r="I36" s="1">
        <v>30</v>
      </c>
      <c r="J36" s="18">
        <f ca="1">SUMPRODUCT(INDEX(dx,$A36+1):INDEX(dx,$A36+J$5),INDEX(v_k,2):INDEX(v_k,J$5+1))/SUMPRODUCT(INDEX(lx,$A36+1):INDEX(lx,$A36+缴费期),INDEX(v_k,1):INDEX(v_k,缴费期))</f>
        <v>4.554337133821881E-3</v>
      </c>
      <c r="K36" s="18">
        <f ca="1">SUMPRODUCT(INDEX(dx,$A36+1):INDEX(dx,$A36+K$5),INDEX(v_k,2):INDEX(v_k,K$5+1))/SUMPRODUCT(INDEX(lx,$A36+1):INDEX(lx,$A36+缴费期),INDEX(v_k,1):INDEX(v_k,缴费期))</f>
        <v>7.606438988195856E-3</v>
      </c>
      <c r="L36" s="18">
        <f ca="1">SUMPRODUCT(INDEX(dx,$A36+1):INDEX(dx,$A36+L$5),INDEX(v_k,2):INDEX(v_k,L$5+1))/SUMPRODUCT(INDEX(lx,$A36+1):INDEX(lx,$A36+缴费期),INDEX(v_k,1):INDEX(v_k,缴费期))</f>
        <v>1.1339398096798507E-2</v>
      </c>
    </row>
    <row r="37" spans="1:12" x14ac:dyDescent="0.25">
      <c r="A37" s="1">
        <v>31</v>
      </c>
      <c r="B37" s="3">
        <v>9.3199999999999999E-4</v>
      </c>
      <c r="C37" s="3">
        <v>4.3199999999999998E-4</v>
      </c>
      <c r="D37" s="3">
        <v>7.8799999999999996E-4</v>
      </c>
      <c r="E37" s="3">
        <v>3.6600000000000001E-4</v>
      </c>
      <c r="F37" s="14">
        <f t="shared" ca="1" si="2"/>
        <v>99107.357818859979</v>
      </c>
      <c r="G37" s="13">
        <f t="shared" ca="1" si="0"/>
        <v>42.814378577747512</v>
      </c>
      <c r="H37" s="16">
        <f t="shared" si="1"/>
        <v>0.34423034840802169</v>
      </c>
      <c r="I37" s="1">
        <v>31</v>
      </c>
      <c r="J37" s="18">
        <f ca="1">SUMPRODUCT(INDEX(dx,$A37+1):INDEX(dx,$A37+J$5),INDEX(v_k,2):INDEX(v_k,J$5+1))/SUMPRODUCT(INDEX(lx,$A37+1):INDEX(lx,$A37+缴费期),INDEX(v_k,1):INDEX(v_k,缴费期))</f>
        <v>4.8934333177471246E-3</v>
      </c>
      <c r="K37" s="18">
        <f ca="1">SUMPRODUCT(INDEX(dx,$A37+1):INDEX(dx,$A37+K$5),INDEX(v_k,2):INDEX(v_k,K$5+1))/SUMPRODUCT(INDEX(lx,$A37+1):INDEX(lx,$A37+缴费期),INDEX(v_k,1):INDEX(v_k,缴费期))</f>
        <v>8.1675954364396463E-3</v>
      </c>
      <c r="L37" s="18">
        <f ca="1">SUMPRODUCT(INDEX(dx,$A37+1):INDEX(dx,$A37+L$5),INDEX(v_k,2):INDEX(v_k,L$5+1))/SUMPRODUCT(INDEX(lx,$A37+1):INDEX(lx,$A37+缴费期),INDEX(v_k,1):INDEX(v_k,缴费期))</f>
        <v>1.2260236532890165E-2</v>
      </c>
    </row>
    <row r="38" spans="1:12" x14ac:dyDescent="0.25">
      <c r="A38" s="1">
        <v>32</v>
      </c>
      <c r="B38" s="3">
        <v>9.9400000000000009E-4</v>
      </c>
      <c r="C38" s="3">
        <v>4.6500000000000003E-4</v>
      </c>
      <c r="D38" s="3">
        <v>8.1999999999999998E-4</v>
      </c>
      <c r="E38" s="3">
        <v>3.8400000000000001E-4</v>
      </c>
      <c r="F38" s="14">
        <f t="shared" ca="1" si="2"/>
        <v>99064.543440282228</v>
      </c>
      <c r="G38" s="13">
        <f t="shared" ref="G38:G69" ca="1" si="3">F38*INDEX(INDIRECT(评估生命表),A38+1)</f>
        <v>46.065012699731241</v>
      </c>
      <c r="H38" s="16">
        <f t="shared" si="1"/>
        <v>0.33258970860678427</v>
      </c>
      <c r="I38" s="1">
        <v>32</v>
      </c>
      <c r="J38" s="18">
        <f ca="1">SUMPRODUCT(INDEX(dx,$A38+1):INDEX(dx,$A38+J$5),INDEX(v_k,2):INDEX(v_k,J$5+1))/SUMPRODUCT(INDEX(lx,$A38+1):INDEX(lx,$A38+缴费期),INDEX(v_k,1):INDEX(v_k,缴费期))</f>
        <v>5.267061849027809E-3</v>
      </c>
      <c r="K38" s="18">
        <f ca="1">SUMPRODUCT(INDEX(dx,$A38+1):INDEX(dx,$A38+K$5),INDEX(v_k,2):INDEX(v_k,K$5+1))/SUMPRODUCT(INDEX(lx,$A38+1):INDEX(lx,$A38+缴费期),INDEX(v_k,1):INDEX(v_k,缴费期))</f>
        <v>8.7772195816140427E-3</v>
      </c>
      <c r="L38" s="18">
        <f ca="1">SUMPRODUCT(INDEX(dx,$A38+1):INDEX(dx,$A38+L$5),INDEX(v_k,2):INDEX(v_k,L$5+1))/SUMPRODUCT(INDEX(lx,$A38+1):INDEX(lx,$A38+缴费期),INDEX(v_k,1):INDEX(v_k,缴费期))</f>
        <v>1.3285826892071367E-2</v>
      </c>
    </row>
    <row r="39" spans="1:12" x14ac:dyDescent="0.25">
      <c r="A39" s="1">
        <v>33</v>
      </c>
      <c r="B39" s="3">
        <v>1.0549999999999999E-3</v>
      </c>
      <c r="C39" s="3">
        <v>4.9600000000000002E-4</v>
      </c>
      <c r="D39" s="3">
        <v>8.5499999999999997E-4</v>
      </c>
      <c r="E39" s="3">
        <v>4.0200000000000001E-4</v>
      </c>
      <c r="F39" s="14">
        <f t="shared" ca="1" si="2"/>
        <v>99018.478427582493</v>
      </c>
      <c r="G39" s="13">
        <f t="shared" ca="1" si="3"/>
        <v>49.113165300080922</v>
      </c>
      <c r="H39" s="16">
        <f t="shared" ref="H39:H70" si="4">H38*折现率</f>
        <v>0.32134271362974326</v>
      </c>
      <c r="I39" s="1">
        <v>33</v>
      </c>
      <c r="J39" s="18">
        <f ca="1">SUMPRODUCT(INDEX(dx,$A39+1):INDEX(dx,$A39+J$5),INDEX(v_k,2):INDEX(v_k,J$5+1))/SUMPRODUCT(INDEX(lx,$A39+1):INDEX(lx,$A39+缴费期),INDEX(v_k,1):INDEX(v_k,缴费期))</f>
        <v>5.6694333990042305E-3</v>
      </c>
      <c r="K39" s="18">
        <f ca="1">SUMPRODUCT(INDEX(dx,$A39+1):INDEX(dx,$A39+K$5),INDEX(v_k,2):INDEX(v_k,K$5+1))/SUMPRODUCT(INDEX(lx,$A39+1):INDEX(lx,$A39+缴费期),INDEX(v_k,1):INDEX(v_k,缴费期))</f>
        <v>9.4429668563788486E-3</v>
      </c>
      <c r="L39" s="18">
        <f ca="1">SUMPRODUCT(INDEX(dx,$A39+1):INDEX(dx,$A39+L$5),INDEX(v_k,2):INDEX(v_k,L$5+1))/SUMPRODUCT(INDEX(lx,$A39+1):INDEX(lx,$A39+缴费期),INDEX(v_k,1):INDEX(v_k,缴费期))</f>
        <v>1.4422401529617445E-2</v>
      </c>
    </row>
    <row r="40" spans="1:12" x14ac:dyDescent="0.25">
      <c r="A40" s="1">
        <v>34</v>
      </c>
      <c r="B40" s="3">
        <v>1.121E-3</v>
      </c>
      <c r="C40" s="3">
        <v>5.2800000000000004E-4</v>
      </c>
      <c r="D40" s="3">
        <v>8.9300000000000002E-4</v>
      </c>
      <c r="E40" s="3">
        <v>4.2099999999999999E-4</v>
      </c>
      <c r="F40" s="14">
        <f t="shared" ca="1" si="2"/>
        <v>98969.365262282416</v>
      </c>
      <c r="G40" s="13">
        <f t="shared" ca="1" si="3"/>
        <v>52.25582485848512</v>
      </c>
      <c r="H40" s="16">
        <f t="shared" si="4"/>
        <v>0.3104760518161771</v>
      </c>
      <c r="I40" s="1">
        <v>34</v>
      </c>
      <c r="J40" s="18">
        <f ca="1">SUMPRODUCT(INDEX(dx,$A40+1):INDEX(dx,$A40+J$5),INDEX(v_k,2):INDEX(v_k,J$5+1))/SUMPRODUCT(INDEX(lx,$A40+1):INDEX(lx,$A40+缴费期),INDEX(v_k,1):INDEX(v_k,缴费期))</f>
        <v>6.1021041027850978E-3</v>
      </c>
      <c r="K40" s="18">
        <f ca="1">SUMPRODUCT(INDEX(dx,$A40+1):INDEX(dx,$A40+K$5),INDEX(v_k,2):INDEX(v_k,K$5+1))/SUMPRODUCT(INDEX(lx,$A40+1):INDEX(lx,$A40+缴费期),INDEX(v_k,1):INDEX(v_k,缴费期))</f>
        <v>1.0182226798164825E-2</v>
      </c>
      <c r="L40" s="18">
        <f ca="1">SUMPRODUCT(INDEX(dx,$A40+1):INDEX(dx,$A40+L$5),INDEX(v_k,2):INDEX(v_k,L$5+1))/SUMPRODUCT(INDEX(lx,$A40+1):INDEX(lx,$A40+缴费期),INDEX(v_k,1):INDEX(v_k,缴费期))</f>
        <v>1.5690108515682748E-2</v>
      </c>
    </row>
    <row r="41" spans="1:12" x14ac:dyDescent="0.25">
      <c r="A41" s="1">
        <v>35</v>
      </c>
      <c r="B41" s="3">
        <v>1.194E-3</v>
      </c>
      <c r="C41" s="3">
        <v>5.6300000000000002E-4</v>
      </c>
      <c r="D41" s="3">
        <v>9.3599999999999998E-4</v>
      </c>
      <c r="E41" s="3">
        <v>4.4099999999999999E-4</v>
      </c>
      <c r="F41" s="14">
        <f t="shared" ca="1" si="2"/>
        <v>98917.109437423933</v>
      </c>
      <c r="G41" s="13">
        <f t="shared" ca="1" si="3"/>
        <v>55.690332613269675</v>
      </c>
      <c r="H41" s="16">
        <f t="shared" si="4"/>
        <v>0.29997686165814214</v>
      </c>
      <c r="I41" s="1">
        <v>35</v>
      </c>
      <c r="J41" s="18">
        <f ca="1">SUMPRODUCT(INDEX(dx,$A41+1):INDEX(dx,$A41+J$5),INDEX(v_k,2):INDEX(v_k,J$5+1))/SUMPRODUCT(INDEX(lx,$A41+1):INDEX(lx,$A41+缴费期),INDEX(v_k,1):INDEX(v_k,缴费期))</f>
        <v>6.5672207194972902E-3</v>
      </c>
      <c r="K41" s="18">
        <f ca="1">SUMPRODUCT(INDEX(dx,$A41+1):INDEX(dx,$A41+K$5),INDEX(v_k,2):INDEX(v_k,K$5+1))/SUMPRODUCT(INDEX(lx,$A41+1):INDEX(lx,$A41+缴费期),INDEX(v_k,1):INDEX(v_k,缴费期))</f>
        <v>1.1011136524563408E-2</v>
      </c>
      <c r="L41" s="18">
        <f ca="1">SUMPRODUCT(INDEX(dx,$A41+1):INDEX(dx,$A41+L$5),INDEX(v_k,2):INDEX(v_k,L$5+1))/SUMPRODUCT(INDEX(lx,$A41+1):INDEX(lx,$A41+缴费期),INDEX(v_k,1):INDEX(v_k,缴费期))</f>
        <v>1.7111089333505483E-2</v>
      </c>
    </row>
    <row r="42" spans="1:12" x14ac:dyDescent="0.25">
      <c r="A42" s="1">
        <v>36</v>
      </c>
      <c r="B42" s="3">
        <v>1.2750000000000001E-3</v>
      </c>
      <c r="C42" s="3">
        <v>6.0099999999999997E-4</v>
      </c>
      <c r="D42" s="3">
        <v>9.8499999999999998E-4</v>
      </c>
      <c r="E42" s="3">
        <v>4.64E-4</v>
      </c>
      <c r="F42" s="14">
        <f t="shared" ca="1" si="2"/>
        <v>98861.419104810659</v>
      </c>
      <c r="G42" s="13">
        <f t="shared" ca="1" si="3"/>
        <v>59.415712881991205</v>
      </c>
      <c r="H42" s="16">
        <f t="shared" si="4"/>
        <v>0.28983271657791515</v>
      </c>
      <c r="I42" s="1">
        <v>36</v>
      </c>
      <c r="J42" s="18">
        <f ca="1">SUMPRODUCT(INDEX(dx,$A42+1):INDEX(dx,$A42+J$5),INDEX(v_k,2):INDEX(v_k,J$5+1))/SUMPRODUCT(INDEX(lx,$A42+1):INDEX(lx,$A42+缴费期),INDEX(v_k,1):INDEX(v_k,缴费期))</f>
        <v>7.0685315870672796E-3</v>
      </c>
      <c r="K42" s="18">
        <f ca="1">SUMPRODUCT(INDEX(dx,$A42+1):INDEX(dx,$A42+K$5),INDEX(v_k,2):INDEX(v_k,K$5+1))/SUMPRODUCT(INDEX(lx,$A42+1):INDEX(lx,$A42+缴费期),INDEX(v_k,1):INDEX(v_k,缴费期))</f>
        <v>1.1941397575312105E-2</v>
      </c>
      <c r="L42" s="18">
        <f ca="1">SUMPRODUCT(INDEX(dx,$A42+1):INDEX(dx,$A42+L$5),INDEX(v_k,2):INDEX(v_k,L$5+1))/SUMPRODUCT(INDEX(lx,$A42+1):INDEX(lx,$A42+缴费期),INDEX(v_k,1):INDEX(v_k,缴费期))</f>
        <v>1.8712424942026334E-2</v>
      </c>
    </row>
    <row r="43" spans="1:12" x14ac:dyDescent="0.25">
      <c r="A43" s="1">
        <v>37</v>
      </c>
      <c r="B43" s="3">
        <v>1.3669999999999999E-3</v>
      </c>
      <c r="C43" s="3">
        <v>6.4599999999999998E-4</v>
      </c>
      <c r="D43" s="3">
        <v>1.0430000000000001E-3</v>
      </c>
      <c r="E43" s="3">
        <v>4.9299999999999995E-4</v>
      </c>
      <c r="F43" s="14">
        <f t="shared" ca="1" si="2"/>
        <v>98802.003391928665</v>
      </c>
      <c r="G43" s="13">
        <f t="shared" ca="1" si="3"/>
        <v>63.826094191185916</v>
      </c>
      <c r="H43" s="16">
        <f t="shared" si="4"/>
        <v>0.28003161022020789</v>
      </c>
      <c r="I43" s="1">
        <v>37</v>
      </c>
      <c r="J43" s="18">
        <f ca="1">SUMPRODUCT(INDEX(dx,$A43+1):INDEX(dx,$A43+J$5),INDEX(v_k,2):INDEX(v_k,J$5+1))/SUMPRODUCT(INDEX(lx,$A43+1):INDEX(lx,$A43+缴费期),INDEX(v_k,1):INDEX(v_k,缴费期))</f>
        <v>7.6148288500725901E-3</v>
      </c>
      <c r="K43" s="18">
        <f ca="1">SUMPRODUCT(INDEX(dx,$A43+1):INDEX(dx,$A43+K$5),INDEX(v_k,2):INDEX(v_k,K$5+1))/SUMPRODUCT(INDEX(lx,$A43+1):INDEX(lx,$A43+缴费期),INDEX(v_k,1):INDEX(v_k,缴费期))</f>
        <v>1.2983868996827954E-2</v>
      </c>
      <c r="L43" s="18">
        <f ca="1">SUMPRODUCT(INDEX(dx,$A43+1):INDEX(dx,$A43+L$5),INDEX(v_k,2):INDEX(v_k,L$5+1))/SUMPRODUCT(INDEX(lx,$A43+1):INDEX(lx,$A43+缴费期),INDEX(v_k,1):INDEX(v_k,缴费期))</f>
        <v>2.0524248377498975E-2</v>
      </c>
    </row>
    <row r="44" spans="1:12" x14ac:dyDescent="0.25">
      <c r="A44" s="1">
        <v>38</v>
      </c>
      <c r="B44" s="3">
        <v>1.472E-3</v>
      </c>
      <c r="C44" s="3">
        <v>6.9899999999999997E-4</v>
      </c>
      <c r="D44" s="3">
        <v>1.111E-3</v>
      </c>
      <c r="E44" s="3">
        <v>5.2800000000000004E-4</v>
      </c>
      <c r="F44" s="14">
        <f t="shared" ca="1" si="2"/>
        <v>98738.177297737479</v>
      </c>
      <c r="G44" s="13">
        <f t="shared" ca="1" si="3"/>
        <v>69.017985931118488</v>
      </c>
      <c r="H44" s="16">
        <f t="shared" si="4"/>
        <v>0.27056194224174679</v>
      </c>
      <c r="I44" s="1">
        <v>38</v>
      </c>
      <c r="J44" s="18">
        <f ca="1">SUMPRODUCT(INDEX(dx,$A44+1):INDEX(dx,$A44+J$5),INDEX(v_k,2):INDEX(v_k,J$5+1))/SUMPRODUCT(INDEX(lx,$A44+1):INDEX(lx,$A44+缴费期),INDEX(v_k,1):INDEX(v_k,缴费期))</f>
        <v>8.2161382261605135E-3</v>
      </c>
      <c r="K44" s="18">
        <f ca="1">SUMPRODUCT(INDEX(dx,$A44+1):INDEX(dx,$A44+K$5),INDEX(v_k,2):INDEX(v_k,K$5+1))/SUMPRODUCT(INDEX(lx,$A44+1):INDEX(lx,$A44+缴费期),INDEX(v_k,1):INDEX(v_k,缴费期))</f>
        <v>1.4146933469911423E-2</v>
      </c>
      <c r="L44" s="18">
        <f ca="1">SUMPRODUCT(INDEX(dx,$A44+1):INDEX(dx,$A44+L$5),INDEX(v_k,2):INDEX(v_k,L$5+1))/SUMPRODUCT(INDEX(lx,$A44+1):INDEX(lx,$A44+缴费期),INDEX(v_k,1):INDEX(v_k,缴费期))</f>
        <v>2.2574858146147746E-2</v>
      </c>
    </row>
    <row r="45" spans="1:12" x14ac:dyDescent="0.25">
      <c r="A45" s="1">
        <v>39</v>
      </c>
      <c r="B45" s="3">
        <v>1.5889999999999999E-3</v>
      </c>
      <c r="C45" s="3">
        <v>7.6099999999999996E-4</v>
      </c>
      <c r="D45" s="3">
        <v>1.189E-3</v>
      </c>
      <c r="E45" s="3">
        <v>5.6899999999999995E-4</v>
      </c>
      <c r="F45" s="14">
        <f t="shared" ca="1" si="2"/>
        <v>98669.159311806361</v>
      </c>
      <c r="G45" s="13">
        <f t="shared" ca="1" si="3"/>
        <v>75.08723023628464</v>
      </c>
      <c r="H45" s="16">
        <f t="shared" si="4"/>
        <v>0.26141250458139786</v>
      </c>
      <c r="I45" s="1">
        <v>39</v>
      </c>
      <c r="J45" s="18">
        <f ca="1">SUMPRODUCT(INDEX(dx,$A45+1):INDEX(dx,$A45+J$5),INDEX(v_k,2):INDEX(v_k,J$5+1))/SUMPRODUCT(INDEX(lx,$A45+1):INDEX(lx,$A45+缴费期),INDEX(v_k,1):INDEX(v_k,缴费期))</f>
        <v>8.8825135864846472E-3</v>
      </c>
      <c r="K45" s="18">
        <f ca="1">SUMPRODUCT(INDEX(dx,$A45+1):INDEX(dx,$A45+K$5),INDEX(v_k,2):INDEX(v_k,K$5+1))/SUMPRODUCT(INDEX(lx,$A45+1):INDEX(lx,$A45+缴费期),INDEX(v_k,1):INDEX(v_k,缴费期))</f>
        <v>1.5444052535786495E-2</v>
      </c>
      <c r="L45" s="18">
        <f ca="1">SUMPRODUCT(INDEX(dx,$A45+1):INDEX(dx,$A45+L$5),INDEX(v_k,2):INDEX(v_k,L$5+1))/SUMPRODUCT(INDEX(lx,$A45+1):INDEX(lx,$A45+缴费期),INDEX(v_k,1):INDEX(v_k,缴费期))</f>
        <v>2.4892537476713241E-2</v>
      </c>
    </row>
    <row r="46" spans="1:12" x14ac:dyDescent="0.25">
      <c r="A46" s="1">
        <v>40</v>
      </c>
      <c r="B46" s="3">
        <v>1.7149999999999999E-3</v>
      </c>
      <c r="C46" s="3">
        <v>8.2799999999999996E-4</v>
      </c>
      <c r="D46" s="3">
        <v>1.2750000000000001E-3</v>
      </c>
      <c r="E46" s="3">
        <v>6.1499999999999999E-4</v>
      </c>
      <c r="F46" s="14">
        <f t="shared" ca="1" si="2"/>
        <v>98594.072081570077</v>
      </c>
      <c r="G46" s="13">
        <f t="shared" ca="1" si="3"/>
        <v>81.635891683540024</v>
      </c>
      <c r="H46" s="16">
        <f t="shared" si="4"/>
        <v>0.25257246819458734</v>
      </c>
      <c r="I46" s="1">
        <v>40</v>
      </c>
      <c r="J46" s="18">
        <f ca="1">SUMPRODUCT(INDEX(dx,$A46+1):INDEX(dx,$A46+J$5),INDEX(v_k,2):INDEX(v_k,J$5+1))/SUMPRODUCT(INDEX(lx,$A46+1):INDEX(lx,$A46+缴费期),INDEX(v_k,1):INDEX(v_k,缴费期))</f>
        <v>9.6247333306629448E-3</v>
      </c>
      <c r="K46" s="18">
        <f ca="1">SUMPRODUCT(INDEX(dx,$A46+1):INDEX(dx,$A46+K$5),INDEX(v_k,2):INDEX(v_k,K$5+1))/SUMPRODUCT(INDEX(lx,$A46+1):INDEX(lx,$A46+缴费期),INDEX(v_k,1):INDEX(v_k,缴费期))</f>
        <v>1.6893300983991284E-2</v>
      </c>
      <c r="L46" s="18">
        <f ca="1">SUMPRODUCT(INDEX(dx,$A46+1):INDEX(dx,$A46+L$5),INDEX(v_k,2):INDEX(v_k,L$5+1))/SUMPRODUCT(INDEX(lx,$A46+1):INDEX(lx,$A46+缴费期),INDEX(v_k,1):INDEX(v_k,缴费期))</f>
        <v>2.7503040555948446E-2</v>
      </c>
    </row>
    <row r="47" spans="1:12" x14ac:dyDescent="0.25">
      <c r="A47" s="1">
        <v>41</v>
      </c>
      <c r="B47" s="3">
        <v>1.8450000000000001E-3</v>
      </c>
      <c r="C47" s="3">
        <v>8.9700000000000001E-4</v>
      </c>
      <c r="D47" s="3">
        <v>1.366E-3</v>
      </c>
      <c r="E47" s="3">
        <v>6.6399999999999999E-4</v>
      </c>
      <c r="F47" s="14">
        <f t="shared" ca="1" si="2"/>
        <v>98512.436189886532</v>
      </c>
      <c r="G47" s="13">
        <f t="shared" ca="1" si="3"/>
        <v>88.365655262328218</v>
      </c>
      <c r="H47" s="16">
        <f t="shared" si="4"/>
        <v>0.2440313702363163</v>
      </c>
      <c r="I47" s="1">
        <v>41</v>
      </c>
      <c r="J47" s="18">
        <f ca="1">SUMPRODUCT(INDEX(dx,$A47+1):INDEX(dx,$A47+J$5),INDEX(v_k,2):INDEX(v_k,J$5+1))/SUMPRODUCT(INDEX(lx,$A47+1):INDEX(lx,$A47+缴费期),INDEX(v_k,1):INDEX(v_k,缴费期))</f>
        <v>1.0454358908721878E-2</v>
      </c>
      <c r="K47" s="18">
        <f ca="1">SUMPRODUCT(INDEX(dx,$A47+1):INDEX(dx,$A47+K$5),INDEX(v_k,2):INDEX(v_k,K$5+1))/SUMPRODUCT(INDEX(lx,$A47+1):INDEX(lx,$A47+缴费期),INDEX(v_k,1):INDEX(v_k,缴费期))</f>
        <v>1.8524703876943195E-2</v>
      </c>
      <c r="L47" s="18">
        <f ca="1">SUMPRODUCT(INDEX(dx,$A47+1):INDEX(dx,$A47+L$5),INDEX(v_k,2):INDEX(v_k,L$5+1))/SUMPRODUCT(INDEX(lx,$A47+1):INDEX(lx,$A47+缴费期),INDEX(v_k,1):INDEX(v_k,缴费期))</f>
        <v>3.0436709940810033E-2</v>
      </c>
    </row>
    <row r="48" spans="1:12" x14ac:dyDescent="0.25">
      <c r="A48" s="1">
        <v>42</v>
      </c>
      <c r="B48" s="3">
        <v>1.9780000000000002E-3</v>
      </c>
      <c r="C48" s="3">
        <v>9.6599999999999995E-4</v>
      </c>
      <c r="D48" s="3">
        <v>1.4610000000000001E-3</v>
      </c>
      <c r="E48" s="3">
        <v>7.1400000000000001E-4</v>
      </c>
      <c r="F48" s="14">
        <f t="shared" ca="1" si="2"/>
        <v>98424.070534624203</v>
      </c>
      <c r="G48" s="13">
        <f t="shared" ca="1" si="3"/>
        <v>95.077652136446972</v>
      </c>
      <c r="H48" s="16">
        <f t="shared" si="4"/>
        <v>0.2357791016776003</v>
      </c>
      <c r="I48" s="1">
        <v>42</v>
      </c>
      <c r="J48" s="18">
        <f ca="1">SUMPRODUCT(INDEX(dx,$A48+1):INDEX(dx,$A48+J$5),INDEX(v_k,2):INDEX(v_k,J$5+1))/SUMPRODUCT(INDEX(lx,$A48+1):INDEX(lx,$A48+缴费期),INDEX(v_k,1):INDEX(v_k,缴费期))</f>
        <v>1.138486555840683E-2</v>
      </c>
      <c r="K48" s="18">
        <f ca="1">SUMPRODUCT(INDEX(dx,$A48+1):INDEX(dx,$A48+K$5),INDEX(v_k,2):INDEX(v_k,K$5+1))/SUMPRODUCT(INDEX(lx,$A48+1):INDEX(lx,$A48+缴费期),INDEX(v_k,1):INDEX(v_k,缴费期))</f>
        <v>2.0374858995641267E-2</v>
      </c>
      <c r="L48" s="18">
        <f ca="1">SUMPRODUCT(INDEX(dx,$A48+1):INDEX(dx,$A48+L$5),INDEX(v_k,2):INDEX(v_k,L$5+1))/SUMPRODUCT(INDEX(lx,$A48+1):INDEX(lx,$A48+缴费期),INDEX(v_k,1):INDEX(v_k,缴费期))</f>
        <v>3.3728930508646823E-2</v>
      </c>
    </row>
    <row r="49" spans="1:12" x14ac:dyDescent="0.25">
      <c r="A49" s="1">
        <v>43</v>
      </c>
      <c r="B49" s="3">
        <v>2.1129999999999999E-3</v>
      </c>
      <c r="C49" s="3">
        <v>1.0330000000000001E-3</v>
      </c>
      <c r="D49" s="3">
        <v>1.56E-3</v>
      </c>
      <c r="E49" s="3">
        <v>7.6300000000000001E-4</v>
      </c>
      <c r="F49" s="14">
        <f t="shared" ca="1" si="2"/>
        <v>98328.992882487757</v>
      </c>
      <c r="G49" s="13">
        <f t="shared" ca="1" si="3"/>
        <v>101.57384964760986</v>
      </c>
      <c r="H49" s="16">
        <f t="shared" si="4"/>
        <v>0.22780589534067663</v>
      </c>
      <c r="I49" s="1">
        <v>43</v>
      </c>
      <c r="J49" s="18">
        <f ca="1">SUMPRODUCT(INDEX(dx,$A49+1):INDEX(dx,$A49+J$5),INDEX(v_k,2):INDEX(v_k,J$5+1))/SUMPRODUCT(INDEX(lx,$A49+1):INDEX(lx,$A49+缴费期),INDEX(v_k,1):INDEX(v_k,缴费期))</f>
        <v>1.2433502974266248E-2</v>
      </c>
      <c r="K49" s="18">
        <f ca="1">SUMPRODUCT(INDEX(dx,$A49+1):INDEX(dx,$A49+K$5),INDEX(v_k,2):INDEX(v_k,K$5+1))/SUMPRODUCT(INDEX(lx,$A49+1):INDEX(lx,$A49+缴费期),INDEX(v_k,1):INDEX(v_k,缴费期))</f>
        <v>2.2484888001775716E-2</v>
      </c>
      <c r="L49" s="18">
        <f ca="1">SUMPRODUCT(INDEX(dx,$A49+1):INDEX(dx,$A49+L$5),INDEX(v_k,2):INDEX(v_k,L$5+1))/SUMPRODUCT(INDEX(lx,$A49+1):INDEX(lx,$A49+缴费期),INDEX(v_k,1):INDEX(v_k,缴费期))</f>
        <v>3.7422445730221611E-2</v>
      </c>
    </row>
    <row r="50" spans="1:12" x14ac:dyDescent="0.25">
      <c r="A50" s="1">
        <v>44</v>
      </c>
      <c r="B50" s="3">
        <v>2.2550000000000001E-3</v>
      </c>
      <c r="C50" s="3">
        <v>1.103E-3</v>
      </c>
      <c r="D50" s="3">
        <v>1.665E-3</v>
      </c>
      <c r="E50" s="3">
        <v>8.1499999999999997E-4</v>
      </c>
      <c r="F50" s="14">
        <f t="shared" ca="1" si="2"/>
        <v>98227.419032840146</v>
      </c>
      <c r="G50" s="13">
        <f t="shared" ca="1" si="3"/>
        <v>108.34484319322269</v>
      </c>
      <c r="H50" s="16">
        <f t="shared" si="4"/>
        <v>0.22010231433881802</v>
      </c>
      <c r="I50" s="1">
        <v>44</v>
      </c>
      <c r="J50" s="18">
        <f ca="1">SUMPRODUCT(INDEX(dx,$A50+1):INDEX(dx,$A50+J$5),INDEX(v_k,2):INDEX(v_k,J$5+1))/SUMPRODUCT(INDEX(lx,$A50+1):INDEX(lx,$A50+缴费期),INDEX(v_k,1):INDEX(v_k,缴费期))</f>
        <v>1.3626984915942768E-2</v>
      </c>
      <c r="K50" s="18">
        <f ca="1">SUMPRODUCT(INDEX(dx,$A50+1):INDEX(dx,$A50+K$5),INDEX(v_k,2):INDEX(v_k,K$5+1))/SUMPRODUCT(INDEX(lx,$A50+1):INDEX(lx,$A50+缴费期),INDEX(v_k,1):INDEX(v_k,缴费期))</f>
        <v>2.4899287009097507E-2</v>
      </c>
      <c r="L50" s="18">
        <f ca="1">SUMPRODUCT(INDEX(dx,$A50+1):INDEX(dx,$A50+L$5),INDEX(v_k,2):INDEX(v_k,L$5+1))/SUMPRODUCT(INDEX(lx,$A50+1):INDEX(lx,$A50+缴费期),INDEX(v_k,1):INDEX(v_k,缴费期))</f>
        <v>4.1569620575506359E-2</v>
      </c>
    </row>
    <row r="51" spans="1:12" x14ac:dyDescent="0.25">
      <c r="A51" s="1">
        <v>45</v>
      </c>
      <c r="B51" s="3">
        <v>2.4130000000000002E-3</v>
      </c>
      <c r="C51" s="3">
        <v>1.181E-3</v>
      </c>
      <c r="D51" s="3">
        <v>1.7830000000000001E-3</v>
      </c>
      <c r="E51" s="3">
        <v>8.7299999999999997E-4</v>
      </c>
      <c r="F51" s="14">
        <f t="shared" ca="1" si="2"/>
        <v>98119.074189646926</v>
      </c>
      <c r="G51" s="13">
        <f t="shared" ca="1" si="3"/>
        <v>115.87862661797301</v>
      </c>
      <c r="H51" s="16">
        <f t="shared" si="4"/>
        <v>0.21265924090707056</v>
      </c>
      <c r="I51" s="1">
        <v>45</v>
      </c>
      <c r="J51" s="18">
        <f ca="1">SUMPRODUCT(INDEX(dx,$A51+1):INDEX(dx,$A51+J$5),INDEX(v_k,2):INDEX(v_k,J$5+1))/SUMPRODUCT(INDEX(lx,$A51+1):INDEX(lx,$A51+缴费期),INDEX(v_k,1):INDEX(v_k,缴费期))</f>
        <v>1.4994136448961946E-2</v>
      </c>
      <c r="K51" s="18">
        <f ca="1">SUMPRODUCT(INDEX(dx,$A51+1):INDEX(dx,$A51+K$5),INDEX(v_k,2):INDEX(v_k,K$5+1))/SUMPRODUCT(INDEX(lx,$A51+1):INDEX(lx,$A51+缴费期),INDEX(v_k,1):INDEX(v_k,缴费期))</f>
        <v>2.7656180934848767E-2</v>
      </c>
      <c r="L51" s="18">
        <f ca="1">SUMPRODUCT(INDEX(dx,$A51+1):INDEX(dx,$A51+L$5),INDEX(v_k,2):INDEX(v_k,L$5+1))/SUMPRODUCT(INDEX(lx,$A51+1):INDEX(lx,$A51+缴费期),INDEX(v_k,1):INDEX(v_k,缴费期))</f>
        <v>4.6226037536130513E-2</v>
      </c>
    </row>
    <row r="52" spans="1:12" x14ac:dyDescent="0.25">
      <c r="A52" s="1">
        <v>46</v>
      </c>
      <c r="B52" s="3">
        <v>2.5950000000000001E-3</v>
      </c>
      <c r="C52" s="3">
        <v>1.274E-3</v>
      </c>
      <c r="D52" s="3">
        <v>1.918E-3</v>
      </c>
      <c r="E52" s="3">
        <v>9.4200000000000002E-4</v>
      </c>
      <c r="F52" s="14">
        <f t="shared" ca="1" si="2"/>
        <v>98003.195563028959</v>
      </c>
      <c r="G52" s="13">
        <f t="shared" ca="1" si="3"/>
        <v>124.85607114729889</v>
      </c>
      <c r="H52" s="16">
        <f t="shared" si="4"/>
        <v>0.20546786561069622</v>
      </c>
      <c r="I52" s="1">
        <v>46</v>
      </c>
      <c r="J52" s="18">
        <f ca="1">SUMPRODUCT(INDEX(dx,$A52+1):INDEX(dx,$A52+J$5),INDEX(v_k,2):INDEX(v_k,J$5+1))/SUMPRODUCT(INDEX(lx,$A52+1):INDEX(lx,$A52+缴费期),INDEX(v_k,1):INDEX(v_k,缴费期))</f>
        <v>1.6568695649688617E-2</v>
      </c>
      <c r="K52" s="18">
        <f ca="1">SUMPRODUCT(INDEX(dx,$A52+1):INDEX(dx,$A52+K$5),INDEX(v_k,2):INDEX(v_k,K$5+1))/SUMPRODUCT(INDEX(lx,$A52+1):INDEX(lx,$A52+缴费期),INDEX(v_k,1):INDEX(v_k,缴费期))</f>
        <v>3.0789936024325323E-2</v>
      </c>
      <c r="L52" s="18">
        <f ca="1">SUMPRODUCT(INDEX(dx,$A52+1):INDEX(dx,$A52+L$5),INDEX(v_k,2):INDEX(v_k,L$5+1))/SUMPRODUCT(INDEX(lx,$A52+1):INDEX(lx,$A52+缴费期),INDEX(v_k,1):INDEX(v_k,缴费期))</f>
        <v>5.145057483593006E-2</v>
      </c>
    </row>
    <row r="53" spans="1:12" x14ac:dyDescent="0.25">
      <c r="A53" s="1">
        <v>47</v>
      </c>
      <c r="B53" s="3">
        <v>2.8050000000000002E-3</v>
      </c>
      <c r="C53" s="3">
        <v>1.389E-3</v>
      </c>
      <c r="D53" s="3">
        <v>2.055E-3</v>
      </c>
      <c r="E53" s="3">
        <v>1.0139999999999999E-3</v>
      </c>
      <c r="F53" s="14">
        <f t="shared" ca="1" si="2"/>
        <v>97878.339491881663</v>
      </c>
      <c r="G53" s="13">
        <f t="shared" ca="1" si="3"/>
        <v>135.95301355422365</v>
      </c>
      <c r="H53" s="16">
        <f t="shared" si="4"/>
        <v>0.19851967691854708</v>
      </c>
      <c r="I53" s="1">
        <v>47</v>
      </c>
      <c r="J53" s="18">
        <f ca="1">SUMPRODUCT(INDEX(dx,$A53+1):INDEX(dx,$A53+J$5),INDEX(v_k,2):INDEX(v_k,J$5+1))/SUMPRODUCT(INDEX(lx,$A53+1):INDEX(lx,$A53+缴费期),INDEX(v_k,1):INDEX(v_k,缴费期))</f>
        <v>1.8381856458530996E-2</v>
      </c>
      <c r="K53" s="18">
        <f ca="1">SUMPRODUCT(INDEX(dx,$A53+1):INDEX(dx,$A53+K$5),INDEX(v_k,2):INDEX(v_k,K$5+1))/SUMPRODUCT(INDEX(lx,$A53+1):INDEX(lx,$A53+缴费期),INDEX(v_k,1):INDEX(v_k,缴费期))</f>
        <v>3.4330735925110378E-2</v>
      </c>
      <c r="L53" s="18">
        <f ca="1">SUMPRODUCT(INDEX(dx,$A53+1):INDEX(dx,$A53+L$5),INDEX(v_k,2):INDEX(v_k,L$5+1))/SUMPRODUCT(INDEX(lx,$A53+1):INDEX(lx,$A53+缴费期),INDEX(v_k,1):INDEX(v_k,缴费期))</f>
        <v>5.7301632326386145E-2</v>
      </c>
    </row>
    <row r="54" spans="1:12" x14ac:dyDescent="0.25">
      <c r="A54" s="1">
        <v>48</v>
      </c>
      <c r="B54" s="3">
        <v>3.042E-3</v>
      </c>
      <c r="C54" s="3">
        <v>1.5269999999999999E-3</v>
      </c>
      <c r="D54" s="3">
        <v>2.238E-3</v>
      </c>
      <c r="E54" s="3">
        <v>1.1230000000000001E-3</v>
      </c>
      <c r="F54" s="14">
        <f t="shared" ca="1" si="2"/>
        <v>97742.386478327433</v>
      </c>
      <c r="G54" s="13">
        <f t="shared" ca="1" si="3"/>
        <v>149.25262415240599</v>
      </c>
      <c r="H54" s="16">
        <f t="shared" si="4"/>
        <v>0.191806451129031</v>
      </c>
      <c r="I54" s="1">
        <v>48</v>
      </c>
      <c r="J54" s="18">
        <f ca="1">SUMPRODUCT(INDEX(dx,$A54+1):INDEX(dx,$A54+J$5),INDEX(v_k,2):INDEX(v_k,J$5+1))/SUMPRODUCT(INDEX(lx,$A54+1):INDEX(lx,$A54+缴费期),INDEX(v_k,1):INDEX(v_k,缴费期))</f>
        <v>2.0460742489248059E-2</v>
      </c>
      <c r="K54" s="18">
        <f ca="1">SUMPRODUCT(INDEX(dx,$A54+1):INDEX(dx,$A54+K$5),INDEX(v_k,2):INDEX(v_k,K$5+1))/SUMPRODUCT(INDEX(lx,$A54+1):INDEX(lx,$A54+缴费期),INDEX(v_k,1):INDEX(v_k,缴费期))</f>
        <v>3.8308349644520609E-2</v>
      </c>
      <c r="L54" s="18">
        <f ca="1">SUMPRODUCT(INDEX(dx,$A54+1):INDEX(dx,$A54+L$5),INDEX(v_k,2):INDEX(v_k,L$5+1))/SUMPRODUCT(INDEX(lx,$A54+1):INDEX(lx,$A54+缴费期),INDEX(v_k,1):INDEX(v_k,缴费期))</f>
        <v>6.3837435928274955E-2</v>
      </c>
    </row>
    <row r="55" spans="1:12" x14ac:dyDescent="0.25">
      <c r="A55" s="1">
        <v>49</v>
      </c>
      <c r="B55" s="3">
        <v>3.2989999999999998E-3</v>
      </c>
      <c r="C55" s="3">
        <v>1.6900000000000001E-3</v>
      </c>
      <c r="D55" s="3">
        <v>2.4459999999999998E-3</v>
      </c>
      <c r="E55" s="3">
        <v>1.2509999999999999E-3</v>
      </c>
      <c r="F55" s="14">
        <f t="shared" ca="1" si="2"/>
        <v>97593.13385417503</v>
      </c>
      <c r="G55" s="13">
        <f t="shared" ca="1" si="3"/>
        <v>164.93239621355582</v>
      </c>
      <c r="H55" s="16">
        <f t="shared" si="4"/>
        <v>0.18532024263674493</v>
      </c>
      <c r="I55" s="1">
        <v>49</v>
      </c>
      <c r="J55" s="18">
        <f ca="1">SUMPRODUCT(INDEX(dx,$A55+1):INDEX(dx,$A55+J$5),INDEX(v_k,2):INDEX(v_k,J$5+1))/SUMPRODUCT(INDEX(lx,$A55+1):INDEX(lx,$A55+缴费期),INDEX(v_k,1):INDEX(v_k,缴费期))</f>
        <v>2.2832719520618359E-2</v>
      </c>
      <c r="K55" s="18">
        <f ca="1">SUMPRODUCT(INDEX(dx,$A55+1):INDEX(dx,$A55+K$5),INDEX(v_k,2):INDEX(v_k,K$5+1))/SUMPRODUCT(INDEX(lx,$A55+1):INDEX(lx,$A55+缴费期),INDEX(v_k,1):INDEX(v_k,缴费期))</f>
        <v>4.2760526492755621E-2</v>
      </c>
      <c r="L55" s="18">
        <f ca="1">SUMPRODUCT(INDEX(dx,$A55+1):INDEX(dx,$A55+L$5),INDEX(v_k,2):INDEX(v_k,L$5+1))/SUMPRODUCT(INDEX(lx,$A55+1):INDEX(lx,$A55+缴费期),INDEX(v_k,1):INDEX(v_k,缴费期))</f>
        <v>7.112043692993672E-2</v>
      </c>
    </row>
    <row r="56" spans="1:12" x14ac:dyDescent="0.25">
      <c r="A56" s="1">
        <v>50</v>
      </c>
      <c r="B56" s="3">
        <v>3.5699999999999998E-3</v>
      </c>
      <c r="C56" s="3">
        <v>1.8730000000000001E-3</v>
      </c>
      <c r="D56" s="3">
        <v>2.666E-3</v>
      </c>
      <c r="E56" s="3">
        <v>1.3929999999999999E-3</v>
      </c>
      <c r="F56" s="14">
        <f t="shared" ca="1" si="2"/>
        <v>97428.201457961477</v>
      </c>
      <c r="G56" s="13">
        <f t="shared" ca="1" si="3"/>
        <v>182.48302133076186</v>
      </c>
      <c r="H56" s="16">
        <f t="shared" si="4"/>
        <v>0.17905337452825598</v>
      </c>
      <c r="I56" s="1">
        <v>50</v>
      </c>
      <c r="J56" s="18">
        <f ca="1">SUMPRODUCT(INDEX(dx,$A56+1):INDEX(dx,$A56+J$5),INDEX(v_k,2):INDEX(v_k,J$5+1))/SUMPRODUCT(INDEX(lx,$A56+1):INDEX(lx,$A56+缴费期),INDEX(v_k,1):INDEX(v_k,缴费期))</f>
        <v>2.5520901567478358E-2</v>
      </c>
      <c r="K56" s="18">
        <f ca="1">SUMPRODUCT(INDEX(dx,$A56+1):INDEX(dx,$A56+K$5),INDEX(v_k,2):INDEX(v_k,K$5+1))/SUMPRODUCT(INDEX(lx,$A56+1):INDEX(lx,$A56+缴费期),INDEX(v_k,1):INDEX(v_k,缴费期))</f>
        <v>4.7732461239045461E-2</v>
      </c>
      <c r="L56" s="18">
        <f ca="1">SUMPRODUCT(INDEX(dx,$A56+1):INDEX(dx,$A56+L$5),INDEX(v_k,2):INDEX(v_k,L$5+1))/SUMPRODUCT(INDEX(lx,$A56+1):INDEX(lx,$A56+缴费期),INDEX(v_k,1):INDEX(v_k,缴费期))</f>
        <v>7.9218203568019452E-2</v>
      </c>
    </row>
    <row r="57" spans="1:12" x14ac:dyDescent="0.25">
      <c r="A57" s="1">
        <v>51</v>
      </c>
      <c r="B57" s="3">
        <v>3.8470000000000002E-3</v>
      </c>
      <c r="C57" s="3">
        <v>2.0739999999999999E-3</v>
      </c>
      <c r="D57" s="3">
        <v>2.8800000000000002E-3</v>
      </c>
      <c r="E57" s="3">
        <v>1.5479999999999999E-3</v>
      </c>
      <c r="F57" s="14">
        <f t="shared" ca="1" si="2"/>
        <v>97245.718436630719</v>
      </c>
      <c r="G57" s="13">
        <f t="shared" ca="1" si="3"/>
        <v>201.68762003757209</v>
      </c>
      <c r="H57" s="16">
        <f t="shared" si="4"/>
        <v>0.17299842949589953</v>
      </c>
      <c r="I57" s="1">
        <v>51</v>
      </c>
      <c r="J57" s="18">
        <f ca="1">SUMPRODUCT(INDEX(dx,$A57+1):INDEX(dx,$A57+J$5),INDEX(v_k,2):INDEX(v_k,J$5+1))/SUMPRODUCT(INDEX(lx,$A57+1):INDEX(lx,$A57+缴费期),INDEX(v_k,1):INDEX(v_k,缴费期))</f>
        <v>2.855424305697787E-2</v>
      </c>
      <c r="K57" s="18">
        <f ca="1">SUMPRODUCT(INDEX(dx,$A57+1):INDEX(dx,$A57+K$5),INDEX(v_k,2):INDEX(v_k,K$5+1))/SUMPRODUCT(INDEX(lx,$A57+1):INDEX(lx,$A57+缴费期),INDEX(v_k,1):INDEX(v_k,缴费期))</f>
        <v>5.3283737735111379E-2</v>
      </c>
      <c r="L57" s="18">
        <f ca="1">SUMPRODUCT(INDEX(dx,$A57+1):INDEX(dx,$A57+L$5),INDEX(v_k,2):INDEX(v_k,L$5+1))/SUMPRODUCT(INDEX(lx,$A57+1):INDEX(lx,$A57+缴费期),INDEX(v_k,1):INDEX(v_k,缴费期))</f>
        <v>8.820911196722539E-2</v>
      </c>
    </row>
    <row r="58" spans="1:12" x14ac:dyDescent="0.25">
      <c r="A58" s="1">
        <v>52</v>
      </c>
      <c r="B58" s="3">
        <v>4.1320000000000003E-3</v>
      </c>
      <c r="C58" s="3">
        <v>2.2950000000000002E-3</v>
      </c>
      <c r="D58" s="3">
        <v>3.0850000000000001E-3</v>
      </c>
      <c r="E58" s="3">
        <v>1.714E-3</v>
      </c>
      <c r="F58" s="14">
        <f t="shared" ca="1" si="2"/>
        <v>97044.030816593149</v>
      </c>
      <c r="G58" s="13">
        <f t="shared" ca="1" si="3"/>
        <v>222.7160507240813</v>
      </c>
      <c r="H58" s="16">
        <f t="shared" si="4"/>
        <v>0.16714824105884013</v>
      </c>
      <c r="I58" s="1">
        <v>52</v>
      </c>
      <c r="J58" s="18">
        <f ca="1">SUMPRODUCT(INDEX(dx,$A58+1):INDEX(dx,$A58+J$5),INDEX(v_k,2):INDEX(v_k,J$5+1))/SUMPRODUCT(INDEX(lx,$A58+1):INDEX(lx,$A58+缴费期),INDEX(v_k,1):INDEX(v_k,缴费期))</f>
        <v>3.1966727447049134E-2</v>
      </c>
      <c r="K58" s="18">
        <f ca="1">SUMPRODUCT(INDEX(dx,$A58+1):INDEX(dx,$A58+K$5),INDEX(v_k,2):INDEX(v_k,K$5+1))/SUMPRODUCT(INDEX(lx,$A58+1):INDEX(lx,$A58+缴费期),INDEX(v_k,1):INDEX(v_k,缴费期))</f>
        <v>5.9483497712545998E-2</v>
      </c>
      <c r="L58" s="18">
        <f ca="1">SUMPRODUCT(INDEX(dx,$A58+1):INDEX(dx,$A58+L$5),INDEX(v_k,2):INDEX(v_k,L$5+1))/SUMPRODUCT(INDEX(lx,$A58+1):INDEX(lx,$A58+缴费期),INDEX(v_k,1):INDEX(v_k,缴费期))</f>
        <v>9.8178554560591436E-2</v>
      </c>
    </row>
    <row r="59" spans="1:12" x14ac:dyDescent="0.25">
      <c r="A59" s="1">
        <v>53</v>
      </c>
      <c r="B59" s="3">
        <v>4.4339999999999996E-3</v>
      </c>
      <c r="C59" s="3">
        <v>2.5460000000000001E-3</v>
      </c>
      <c r="D59" s="3">
        <v>3.3E-3</v>
      </c>
      <c r="E59" s="3">
        <v>1.8929999999999999E-3</v>
      </c>
      <c r="F59" s="14">
        <f t="shared" ca="1" si="2"/>
        <v>96821.314765869072</v>
      </c>
      <c r="G59" s="13">
        <f t="shared" ca="1" si="3"/>
        <v>246.50706739390267</v>
      </c>
      <c r="H59" s="16">
        <f t="shared" si="4"/>
        <v>0.16149588508100496</v>
      </c>
      <c r="I59" s="1">
        <v>53</v>
      </c>
      <c r="J59" s="18">
        <f ca="1">SUMPRODUCT(INDEX(dx,$A59+1):INDEX(dx,$A59+J$5),INDEX(v_k,2):INDEX(v_k,J$5+1))/SUMPRODUCT(INDEX(lx,$A59+1):INDEX(lx,$A59+缴费期),INDEX(v_k,1):INDEX(v_k,缴费期))</f>
        <v>3.5798266378568977E-2</v>
      </c>
      <c r="K59" s="18">
        <f ca="1">SUMPRODUCT(INDEX(dx,$A59+1):INDEX(dx,$A59+K$5),INDEX(v_k,2):INDEX(v_k,K$5+1))/SUMPRODUCT(INDEX(lx,$A59+1):INDEX(lx,$A59+缴费期),INDEX(v_k,1):INDEX(v_k,缴费期))</f>
        <v>6.6407255211521993E-2</v>
      </c>
      <c r="L59" s="18">
        <f ca="1">SUMPRODUCT(INDEX(dx,$A59+1):INDEX(dx,$A59+L$5),INDEX(v_k,2):INDEX(v_k,L$5+1))/SUMPRODUCT(INDEX(lx,$A59+1):INDEX(lx,$A59+缴费期),INDEX(v_k,1):INDEX(v_k,缴费期))</f>
        <v>0.10921393221775721</v>
      </c>
    </row>
    <row r="60" spans="1:12" x14ac:dyDescent="0.25">
      <c r="A60" s="1">
        <v>54</v>
      </c>
      <c r="B60" s="3">
        <v>4.7780000000000001E-3</v>
      </c>
      <c r="C60" s="3">
        <v>2.836E-3</v>
      </c>
      <c r="D60" s="3">
        <v>3.545E-3</v>
      </c>
      <c r="E60" s="3">
        <v>2.0929999999999998E-3</v>
      </c>
      <c r="F60" s="14">
        <f t="shared" ca="1" si="2"/>
        <v>96574.807698475168</v>
      </c>
      <c r="G60" s="13">
        <f t="shared" ca="1" si="3"/>
        <v>273.88615463287556</v>
      </c>
      <c r="H60" s="16">
        <f t="shared" si="4"/>
        <v>0.15603467157585021</v>
      </c>
      <c r="I60" s="1">
        <v>54</v>
      </c>
      <c r="J60" s="18">
        <f ca="1">SUMPRODUCT(INDEX(dx,$A60+1):INDEX(dx,$A60+J$5),INDEX(v_k,2):INDEX(v_k,J$5+1))/SUMPRODUCT(INDEX(lx,$A60+1):INDEX(lx,$A60+缴费期),INDEX(v_k,1):INDEX(v_k,缴费期))</f>
        <v>4.0090340686681811E-2</v>
      </c>
      <c r="K60" s="18">
        <f ca="1">SUMPRODUCT(INDEX(dx,$A60+1):INDEX(dx,$A60+K$5),INDEX(v_k,2):INDEX(v_k,K$5+1))/SUMPRODUCT(INDEX(lx,$A60+1):INDEX(lx,$A60+缴费期),INDEX(v_k,1):INDEX(v_k,缴费期))</f>
        <v>7.412818252466051E-2</v>
      </c>
      <c r="L60" s="18">
        <f ca="1">SUMPRODUCT(INDEX(dx,$A60+1):INDEX(dx,$A60+L$5),INDEX(v_k,2):INDEX(v_k,L$5+1))/SUMPRODUCT(INDEX(lx,$A60+1):INDEX(lx,$A60+缴费期),INDEX(v_k,1):INDEX(v_k,缴费期))</f>
        <v>0.12139501968604427</v>
      </c>
    </row>
    <row r="61" spans="1:12" x14ac:dyDescent="0.25">
      <c r="A61" s="1">
        <v>55</v>
      </c>
      <c r="B61" s="3">
        <v>5.2030000000000002E-3</v>
      </c>
      <c r="C61" s="3">
        <v>3.1779999999999998E-3</v>
      </c>
      <c r="D61" s="3">
        <v>3.8379999999999998E-3</v>
      </c>
      <c r="E61" s="3">
        <v>2.3180000000000002E-3</v>
      </c>
      <c r="F61" s="14">
        <f t="shared" ca="1" si="2"/>
        <v>96300.921543842298</v>
      </c>
      <c r="G61" s="13">
        <f t="shared" ca="1" si="3"/>
        <v>306.04432866633078</v>
      </c>
      <c r="H61" s="16">
        <f t="shared" si="4"/>
        <v>0.15075813678826108</v>
      </c>
      <c r="I61" s="1">
        <v>55</v>
      </c>
      <c r="J61" s="18">
        <f ca="1">SUMPRODUCT(INDEX(dx,$A61+1):INDEX(dx,$A61+J$5),INDEX(v_k,2):INDEX(v_k,J$5+1))/SUMPRODUCT(INDEX(lx,$A61+1):INDEX(lx,$A61+缴费期),INDEX(v_k,1):INDEX(v_k,缴费期))</f>
        <v>4.4887448217737658E-2</v>
      </c>
      <c r="K61" s="18">
        <f ca="1">SUMPRODUCT(INDEX(dx,$A61+1):INDEX(dx,$A61+K$5),INDEX(v_k,2):INDEX(v_k,K$5+1))/SUMPRODUCT(INDEX(lx,$A61+1):INDEX(lx,$A61+缴费期),INDEX(v_k,1):INDEX(v_k,缴费期))</f>
        <v>8.2720373989239288E-2</v>
      </c>
      <c r="L61" s="18">
        <f ca="1">SUMPRODUCT(INDEX(dx,$A61+1):INDEX(dx,$A61+L$5),INDEX(v_k,2):INDEX(v_k,L$5+1))/SUMPRODUCT(INDEX(lx,$A61+1):INDEX(lx,$A61+缴费期),INDEX(v_k,1):INDEX(v_k,缴费期))</f>
        <v>0.13479423524004236</v>
      </c>
    </row>
    <row r="62" spans="1:12" x14ac:dyDescent="0.25">
      <c r="A62" s="1">
        <v>56</v>
      </c>
      <c r="B62" s="3">
        <v>5.744E-3</v>
      </c>
      <c r="C62" s="3">
        <v>3.5769999999999999E-3</v>
      </c>
      <c r="D62" s="3">
        <v>4.2069999999999998E-3</v>
      </c>
      <c r="E62" s="3">
        <v>2.6069999999999999E-3</v>
      </c>
      <c r="F62" s="14">
        <f t="shared" ca="1" si="2"/>
        <v>95994.877215175962</v>
      </c>
      <c r="G62" s="13">
        <f t="shared" ca="1" si="3"/>
        <v>343.37367579868442</v>
      </c>
      <c r="H62" s="16">
        <f t="shared" si="4"/>
        <v>0.14566003554421361</v>
      </c>
      <c r="I62" s="1">
        <v>56</v>
      </c>
      <c r="J62" s="18">
        <f ca="1">SUMPRODUCT(INDEX(dx,$A62+1):INDEX(dx,$A62+J$5),INDEX(v_k,2):INDEX(v_k,J$5+1))/SUMPRODUCT(INDEX(lx,$A62+1):INDEX(lx,$A62+缴费期),INDEX(v_k,1):INDEX(v_k,缴费期))</f>
        <v>5.02337443327808E-2</v>
      </c>
      <c r="K62" s="18">
        <f ca="1">SUMPRODUCT(INDEX(dx,$A62+1):INDEX(dx,$A62+K$5),INDEX(v_k,2):INDEX(v_k,K$5+1))/SUMPRODUCT(INDEX(lx,$A62+1):INDEX(lx,$A62+缴费期),INDEX(v_k,1):INDEX(v_k,缴费期))</f>
        <v>9.2254634579260128E-2</v>
      </c>
      <c r="L62" s="18">
        <f ca="1">SUMPRODUCT(INDEX(dx,$A62+1):INDEX(dx,$A62+L$5),INDEX(v_k,2):INDEX(v_k,L$5+1))/SUMPRODUCT(INDEX(lx,$A62+1):INDEX(lx,$A62+缴费期),INDEX(v_k,1):INDEX(v_k,缴费期))</f>
        <v>0.14947063874400371</v>
      </c>
    </row>
    <row r="63" spans="1:12" x14ac:dyDescent="0.25">
      <c r="A63" s="1">
        <v>57</v>
      </c>
      <c r="B63" s="3">
        <v>6.4270000000000004E-3</v>
      </c>
      <c r="C63" s="3">
        <v>4.0359999999999997E-3</v>
      </c>
      <c r="D63" s="3">
        <v>4.6759999999999996E-3</v>
      </c>
      <c r="E63" s="3">
        <v>2.9789999999999999E-3</v>
      </c>
      <c r="F63" s="14">
        <f t="shared" ca="1" si="2"/>
        <v>95651.50353937727</v>
      </c>
      <c r="G63" s="13">
        <f t="shared" ca="1" si="3"/>
        <v>386.0494682849266</v>
      </c>
      <c r="H63" s="16">
        <f t="shared" si="4"/>
        <v>0.14073433385914361</v>
      </c>
      <c r="I63" s="1">
        <v>57</v>
      </c>
      <c r="J63" s="18">
        <f ca="1">SUMPRODUCT(INDEX(dx,$A63+1):INDEX(dx,$A63+J$5),INDEX(v_k,2):INDEX(v_k,J$5+1))/SUMPRODUCT(INDEX(lx,$A63+1):INDEX(lx,$A63+缴费期),INDEX(v_k,1):INDEX(v_k,缴费期))</f>
        <v>5.6178303544882915E-2</v>
      </c>
      <c r="K63" s="18">
        <f ca="1">SUMPRODUCT(INDEX(dx,$A63+1):INDEX(dx,$A63+K$5),INDEX(v_k,2):INDEX(v_k,K$5+1))/SUMPRODUCT(INDEX(lx,$A63+1):INDEX(lx,$A63+缴费期),INDEX(v_k,1):INDEX(v_k,缴费期))</f>
        <v>0.10280495894776927</v>
      </c>
      <c r="L63" s="18">
        <f ca="1">SUMPRODUCT(INDEX(dx,$A63+1):INDEX(dx,$A63+L$5),INDEX(v_k,2):INDEX(v_k,L$5+1))/SUMPRODUCT(INDEX(lx,$A63+1):INDEX(lx,$A63+缴费期),INDEX(v_k,1):INDEX(v_k,缴费期))</f>
        <v>0.16547594907018578</v>
      </c>
    </row>
    <row r="64" spans="1:12" x14ac:dyDescent="0.25">
      <c r="A64" s="1">
        <v>58</v>
      </c>
      <c r="B64" s="3">
        <v>7.26E-3</v>
      </c>
      <c r="C64" s="3">
        <v>4.5560000000000002E-3</v>
      </c>
      <c r="D64" s="3">
        <v>5.2750000000000002E-3</v>
      </c>
      <c r="E64" s="3">
        <v>3.4099999999999998E-3</v>
      </c>
      <c r="F64" s="14">
        <f t="shared" ca="1" si="2"/>
        <v>95265.454071092347</v>
      </c>
      <c r="G64" s="13">
        <f t="shared" ca="1" si="3"/>
        <v>434.02940874789675</v>
      </c>
      <c r="H64" s="16">
        <f t="shared" si="4"/>
        <v>0.13597520179627404</v>
      </c>
      <c r="I64" s="1">
        <v>58</v>
      </c>
      <c r="J64" s="18">
        <f ca="1">SUMPRODUCT(INDEX(dx,$A64+1):INDEX(dx,$A64+J$5),INDEX(v_k,2):INDEX(v_k,J$5+1))/SUMPRODUCT(INDEX(lx,$A64+1):INDEX(lx,$A64+缴费期),INDEX(v_k,1):INDEX(v_k,缴费期))</f>
        <v>6.27779945197251E-2</v>
      </c>
      <c r="K64" s="18">
        <f ca="1">SUMPRODUCT(INDEX(dx,$A64+1):INDEX(dx,$A64+K$5),INDEX(v_k,2):INDEX(v_k,K$5+1))/SUMPRODUCT(INDEX(lx,$A64+1):INDEX(lx,$A64+缴费期),INDEX(v_k,1):INDEX(v_k,缴费期))</f>
        <v>0.11444922438992637</v>
      </c>
      <c r="L64" s="18">
        <f ca="1">SUMPRODUCT(INDEX(dx,$A64+1):INDEX(dx,$A64+L$5),INDEX(v_k,2):INDEX(v_k,L$5+1))/SUMPRODUCT(INDEX(lx,$A64+1):INDEX(lx,$A64+缴费期),INDEX(v_k,1):INDEX(v_k,缴费期))</f>
        <v>0.18285697334755463</v>
      </c>
    </row>
    <row r="65" spans="1:12" x14ac:dyDescent="0.25">
      <c r="A65" s="1">
        <v>59</v>
      </c>
      <c r="B65" s="3">
        <v>8.2290000000000002E-3</v>
      </c>
      <c r="C65" s="3">
        <v>5.1330000000000004E-3</v>
      </c>
      <c r="D65" s="3">
        <v>6.0390000000000001E-3</v>
      </c>
      <c r="E65" s="3">
        <v>3.8159999999999999E-3</v>
      </c>
      <c r="F65" s="14">
        <f t="shared" ca="1" si="2"/>
        <v>94831.424662344449</v>
      </c>
      <c r="G65" s="13">
        <f t="shared" ca="1" si="3"/>
        <v>486.7697027918141</v>
      </c>
      <c r="H65" s="16">
        <f t="shared" si="4"/>
        <v>0.13137700656644835</v>
      </c>
      <c r="I65" s="1">
        <v>59</v>
      </c>
      <c r="J65" s="18">
        <f ca="1">SUMPRODUCT(INDEX(dx,$A65+1):INDEX(dx,$A65+J$5),INDEX(v_k,2):INDEX(v_k,J$5+1))/SUMPRODUCT(INDEX(lx,$A65+1):INDEX(lx,$A65+缴费期),INDEX(v_k,1):INDEX(v_k,缴费期))</f>
        <v>7.0098247976537104E-2</v>
      </c>
      <c r="K65" s="18">
        <f ca="1">SUMPRODUCT(INDEX(dx,$A65+1):INDEX(dx,$A65+K$5),INDEX(v_k,2):INDEX(v_k,K$5+1))/SUMPRODUCT(INDEX(lx,$A65+1):INDEX(lx,$A65+缴费期),INDEX(v_k,1):INDEX(v_k,缴费期))</f>
        <v>0.12726846865541025</v>
      </c>
      <c r="L65" s="18">
        <f ca="1">SUMPRODUCT(INDEX(dx,$A65+1):INDEX(dx,$A65+L$5),INDEX(v_k,2):INDEX(v_k,L$5+1))/SUMPRODUCT(INDEX(lx,$A65+1):INDEX(lx,$A65+缴费期),INDEX(v_k,1):INDEX(v_k,缴费期))</f>
        <v>0.20165404931206968</v>
      </c>
    </row>
    <row r="66" spans="1:12" x14ac:dyDescent="0.25">
      <c r="A66" s="1">
        <v>60</v>
      </c>
      <c r="B66" s="3">
        <v>9.3130000000000001E-3</v>
      </c>
      <c r="C66" s="3">
        <v>5.7679999999999997E-3</v>
      </c>
      <c r="D66" s="3">
        <v>6.9890000000000004E-3</v>
      </c>
      <c r="E66" s="3">
        <v>4.2719999999999998E-3</v>
      </c>
      <c r="F66" s="14">
        <f t="shared" ca="1" si="2"/>
        <v>94344.65495955263</v>
      </c>
      <c r="G66" s="13">
        <f t="shared" ca="1" si="3"/>
        <v>544.17996980669955</v>
      </c>
      <c r="H66" s="16">
        <f t="shared" si="4"/>
        <v>0.12693430586130278</v>
      </c>
      <c r="I66" s="1">
        <v>60</v>
      </c>
      <c r="J66" s="18">
        <f ca="1">SUMPRODUCT(INDEX(dx,$A66+1):INDEX(dx,$A66+J$5),INDEX(v_k,2):INDEX(v_k,J$5+1))/SUMPRODUCT(INDEX(lx,$A66+1):INDEX(lx,$A66+缴费期),INDEX(v_k,1):INDEX(v_k,缴费期))</f>
        <v>7.8220997189250366E-2</v>
      </c>
      <c r="K66" s="18">
        <f ca="1">SUMPRODUCT(INDEX(dx,$A66+1):INDEX(dx,$A66+K$5),INDEX(v_k,2):INDEX(v_k,K$5+1))/SUMPRODUCT(INDEX(lx,$A66+1):INDEX(lx,$A66+缴费期),INDEX(v_k,1):INDEX(v_k,缴费期))</f>
        <v>0.14135083493826148</v>
      </c>
      <c r="L66" s="18">
        <f ca="1">SUMPRODUCT(INDEX(dx,$A66+1):INDEX(dx,$A66+L$5),INDEX(v_k,2):INDEX(v_k,L$5+1))/SUMPRODUCT(INDEX(lx,$A66+1):INDEX(lx,$A66+缴费期),INDEX(v_k,1):INDEX(v_k,缴费期))</f>
        <v>0.22190388579795758</v>
      </c>
    </row>
    <row r="67" spans="1:12" x14ac:dyDescent="0.25">
      <c r="A67" s="1">
        <v>61</v>
      </c>
      <c r="B67" s="3">
        <v>1.0489999999999999E-2</v>
      </c>
      <c r="C67" s="3">
        <v>6.4650000000000003E-3</v>
      </c>
      <c r="D67" s="3">
        <v>7.8670000000000007E-3</v>
      </c>
      <c r="E67" s="3">
        <v>4.7809999999999997E-3</v>
      </c>
      <c r="F67" s="14">
        <f t="shared" ca="1" si="2"/>
        <v>93800.474989745926</v>
      </c>
      <c r="G67" s="13">
        <f t="shared" ca="1" si="3"/>
        <v>606.42007080870746</v>
      </c>
      <c r="H67" s="16">
        <f t="shared" si="4"/>
        <v>0.12264184141188675</v>
      </c>
      <c r="I67" s="1">
        <v>61</v>
      </c>
      <c r="J67" s="18">
        <f ca="1">SUMPRODUCT(INDEX(dx,$A67+1):INDEX(dx,$A67+J$5),INDEX(v_k,2):INDEX(v_k,J$5+1))/SUMPRODUCT(INDEX(lx,$A67+1):INDEX(lx,$A67+缴费期),INDEX(v_k,1):INDEX(v_k,缴费期))</f>
        <v>8.7239836949944971E-2</v>
      </c>
      <c r="K67" s="18">
        <f ca="1">SUMPRODUCT(INDEX(dx,$A67+1):INDEX(dx,$A67+K$5),INDEX(v_k,2):INDEX(v_k,K$5+1))/SUMPRODUCT(INDEX(lx,$A67+1):INDEX(lx,$A67+缴费期),INDEX(v_k,1):INDEX(v_k,缴费期))</f>
        <v>0.15678425755311753</v>
      </c>
      <c r="L67" s="18">
        <f ca="1">SUMPRODUCT(INDEX(dx,$A67+1):INDEX(dx,$A67+L$5),INDEX(v_k,2):INDEX(v_k,L$5+1))/SUMPRODUCT(INDEX(lx,$A67+1):INDEX(lx,$A67+缴费期),INDEX(v_k,1):INDEX(v_k,缴费期))</f>
        <v>0.24363151135015679</v>
      </c>
    </row>
    <row r="68" spans="1:12" x14ac:dyDescent="0.25">
      <c r="A68" s="1">
        <v>62</v>
      </c>
      <c r="B68" s="3">
        <v>1.1747E-2</v>
      </c>
      <c r="C68" s="3">
        <v>7.2350000000000001E-3</v>
      </c>
      <c r="D68" s="3">
        <v>8.7250000000000001E-3</v>
      </c>
      <c r="E68" s="3">
        <v>5.3509999999999999E-3</v>
      </c>
      <c r="F68" s="14">
        <f t="shared" ca="1" si="2"/>
        <v>93194.054918937225</v>
      </c>
      <c r="G68" s="13">
        <f t="shared" ca="1" si="3"/>
        <v>674.25898733851079</v>
      </c>
      <c r="H68" s="16">
        <f t="shared" si="4"/>
        <v>0.11849453276510798</v>
      </c>
      <c r="I68" s="1">
        <v>62</v>
      </c>
      <c r="J68" s="18">
        <f ca="1">SUMPRODUCT(INDEX(dx,$A68+1):INDEX(dx,$A68+J$5),INDEX(v_k,2):INDEX(v_k,J$5+1))/SUMPRODUCT(INDEX(lx,$A68+1):INDEX(lx,$A68+缴费期),INDEX(v_k,1):INDEX(v_k,缴费期))</f>
        <v>9.7256735689046109E-2</v>
      </c>
      <c r="K68" s="18">
        <f ca="1">SUMPRODUCT(INDEX(dx,$A68+1):INDEX(dx,$A68+K$5),INDEX(v_k,2):INDEX(v_k,K$5+1))/SUMPRODUCT(INDEX(lx,$A68+1):INDEX(lx,$A68+缴费期),INDEX(v_k,1):INDEX(v_k,缴费期))</f>
        <v>0.17365296041662451</v>
      </c>
      <c r="L68" s="18">
        <f ca="1">SUMPRODUCT(INDEX(dx,$A68+1):INDEX(dx,$A68+L$5),INDEX(v_k,2):INDEX(v_k,L$5+1))/SUMPRODUCT(INDEX(lx,$A68+1):INDEX(lx,$A68+缴费期),INDEX(v_k,1):INDEX(v_k,缴费期))</f>
        <v>0.26684238166285174</v>
      </c>
    </row>
    <row r="69" spans="1:12" x14ac:dyDescent="0.25">
      <c r="A69" s="1">
        <v>63</v>
      </c>
      <c r="B69" s="3">
        <v>1.3091E-2</v>
      </c>
      <c r="C69" s="3">
        <v>8.0940000000000005E-3</v>
      </c>
      <c r="D69" s="3">
        <v>9.6769999999999998E-3</v>
      </c>
      <c r="E69" s="3">
        <v>5.9880000000000003E-3</v>
      </c>
      <c r="F69" s="14">
        <f t="shared" ca="1" si="2"/>
        <v>92519.79593159871</v>
      </c>
      <c r="G69" s="13">
        <f t="shared" ca="1" si="3"/>
        <v>748.85522827036004</v>
      </c>
      <c r="H69" s="16">
        <f t="shared" si="4"/>
        <v>0.11448747127063573</v>
      </c>
      <c r="I69" s="1">
        <v>63</v>
      </c>
      <c r="J69" s="18">
        <f ca="1">SUMPRODUCT(INDEX(dx,$A69+1):INDEX(dx,$A69+J$5),INDEX(v_k,2):INDEX(v_k,J$5+1))/SUMPRODUCT(INDEX(lx,$A69+1):INDEX(lx,$A69+缴费期),INDEX(v_k,1):INDEX(v_k,缴费期))</f>
        <v>0.10837485999957559</v>
      </c>
      <c r="K69" s="18">
        <f ca="1">SUMPRODUCT(INDEX(dx,$A69+1):INDEX(dx,$A69+K$5),INDEX(v_k,2):INDEX(v_k,K$5+1))/SUMPRODUCT(INDEX(lx,$A69+1):INDEX(lx,$A69+缴费期),INDEX(v_k,1):INDEX(v_k,缴费期))</f>
        <v>0.19203292674451172</v>
      </c>
      <c r="L69" s="18">
        <f ca="1">SUMPRODUCT(INDEX(dx,$A69+1):INDEX(dx,$A69+L$5),INDEX(v_k,2):INDEX(v_k,L$5+1))/SUMPRODUCT(INDEX(lx,$A69+1):INDEX(lx,$A69+缴费期),INDEX(v_k,1):INDEX(v_k,缴费期))</f>
        <v>0.29152140961203699</v>
      </c>
    </row>
    <row r="70" spans="1:12" x14ac:dyDescent="0.25">
      <c r="A70" s="1">
        <v>64</v>
      </c>
      <c r="B70" s="3">
        <v>1.4541999999999999E-2</v>
      </c>
      <c r="C70" s="3">
        <v>9.0589999999999993E-3</v>
      </c>
      <c r="D70" s="3">
        <v>1.0730999999999999E-2</v>
      </c>
      <c r="E70" s="3">
        <v>6.7010000000000004E-3</v>
      </c>
      <c r="F70" s="14">
        <f t="shared" ca="1" si="2"/>
        <v>91770.94070332835</v>
      </c>
      <c r="G70" s="13">
        <f t="shared" ref="G70:G101" ca="1" si="5">F70*INDEX(INDIRECT(评估生命表),A70+1)</f>
        <v>831.35295183145149</v>
      </c>
      <c r="H70" s="16">
        <f t="shared" si="4"/>
        <v>0.11061591427114564</v>
      </c>
      <c r="I70" s="1">
        <v>64</v>
      </c>
      <c r="J70" s="18">
        <f ca="1">SUMPRODUCT(INDEX(dx,$A70+1):INDEX(dx,$A70+J$5),INDEX(v_k,2):INDEX(v_k,J$5+1))/SUMPRODUCT(INDEX(lx,$A70+1):INDEX(lx,$A70+缴费期),INDEX(v_k,1):INDEX(v_k,缴费期))</f>
        <v>0.12069178376355202</v>
      </c>
      <c r="K70" s="18">
        <f ca="1">SUMPRODUCT(INDEX(dx,$A70+1):INDEX(dx,$A70+K$5),INDEX(v_k,2):INDEX(v_k,K$5+1))/SUMPRODUCT(INDEX(lx,$A70+1):INDEX(lx,$A70+缴费期),INDEX(v_k,1):INDEX(v_k,缴费期))</f>
        <v>0.21198480883182683</v>
      </c>
      <c r="L70" s="18">
        <f ca="1">SUMPRODUCT(INDEX(dx,$A70+1):INDEX(dx,$A70+L$5),INDEX(v_k,2):INDEX(v_k,L$5+1))/SUMPRODUCT(INDEX(lx,$A70+1):INDEX(lx,$A70+缴费期),INDEX(v_k,1):INDEX(v_k,缴费期))</f>
        <v>0.31759610571080632</v>
      </c>
    </row>
    <row r="71" spans="1:12" x14ac:dyDescent="0.25">
      <c r="A71" s="1">
        <v>65</v>
      </c>
      <c r="B71" s="3">
        <v>1.6133999999999999E-2</v>
      </c>
      <c r="C71" s="3">
        <v>1.0148000000000001E-2</v>
      </c>
      <c r="D71" s="3">
        <v>1.1900000000000001E-2</v>
      </c>
      <c r="E71" s="3">
        <v>7.4989999999999996E-3</v>
      </c>
      <c r="F71" s="14">
        <f t="shared" ca="1" si="2"/>
        <v>90939.587751496903</v>
      </c>
      <c r="G71" s="13">
        <f t="shared" ca="1" si="5"/>
        <v>922.85493650219064</v>
      </c>
      <c r="H71" s="16">
        <f t="shared" ref="H71:H102" si="6">H70*折现率</f>
        <v>0.10687527948902961</v>
      </c>
      <c r="I71" s="1">
        <v>65</v>
      </c>
      <c r="J71" s="18">
        <f ca="1">SUMPRODUCT(INDEX(dx,$A71+1):INDEX(dx,$A71+J$5),INDEX(v_k,2):INDEX(v_k,J$5+1))/SUMPRODUCT(INDEX(lx,$A71+1):INDEX(lx,$A71+缴费期),INDEX(v_k,1):INDEX(v_k,缴费期))</f>
        <v>0.13429920368244785</v>
      </c>
      <c r="K71" s="18">
        <f ca="1">SUMPRODUCT(INDEX(dx,$A71+1):INDEX(dx,$A71+K$5),INDEX(v_k,2):INDEX(v_k,K$5+1))/SUMPRODUCT(INDEX(lx,$A71+1):INDEX(lx,$A71+缴费期),INDEX(v_k,1):INDEX(v_k,缴费期))</f>
        <v>0.23355321367154169</v>
      </c>
      <c r="L71" s="18">
        <f ca="1">SUMPRODUCT(INDEX(dx,$A71+1):INDEX(dx,$A71+L$5),INDEX(v_k,2):INDEX(v_k,L$5+1))/SUMPRODUCT(INDEX(lx,$A71+1):INDEX(lx,$A71+缴费期),INDEX(v_k,1):INDEX(v_k,缴费期))</f>
        <v>0.34496122392831702</v>
      </c>
    </row>
    <row r="72" spans="1:12" x14ac:dyDescent="0.25">
      <c r="A72" s="1">
        <v>66</v>
      </c>
      <c r="B72" s="3">
        <v>1.7905000000000001E-2</v>
      </c>
      <c r="C72" s="3">
        <v>1.1376000000000001E-2</v>
      </c>
      <c r="D72" s="3">
        <v>1.3228999999999999E-2</v>
      </c>
      <c r="E72" s="3">
        <v>8.4080000000000005E-3</v>
      </c>
      <c r="F72" s="14">
        <f t="shared" ref="F72:F111" ca="1" si="7">F71-G71</f>
        <v>90016.732814994713</v>
      </c>
      <c r="G72" s="13">
        <f t="shared" ca="1" si="5"/>
        <v>1024.0303525033798</v>
      </c>
      <c r="H72" s="16">
        <f t="shared" si="6"/>
        <v>0.10326113960292717</v>
      </c>
      <c r="I72" s="1">
        <v>66</v>
      </c>
    </row>
    <row r="73" spans="1:12" x14ac:dyDescent="0.25">
      <c r="A73" s="1">
        <v>67</v>
      </c>
      <c r="B73" s="3">
        <v>1.9886000000000001E-2</v>
      </c>
      <c r="C73" s="3">
        <v>1.2760000000000001E-2</v>
      </c>
      <c r="D73" s="3">
        <v>1.4704999999999999E-2</v>
      </c>
      <c r="E73" s="3">
        <v>9.4380000000000002E-3</v>
      </c>
      <c r="F73" s="14">
        <f t="shared" ca="1" si="7"/>
        <v>88992.702462491332</v>
      </c>
      <c r="G73" s="13">
        <f t="shared" ca="1" si="5"/>
        <v>1135.5468834213893</v>
      </c>
      <c r="H73" s="16">
        <f t="shared" si="6"/>
        <v>9.9769217007659103E-2</v>
      </c>
      <c r="I73" s="1">
        <v>67</v>
      </c>
    </row>
    <row r="74" spans="1:12" x14ac:dyDescent="0.25">
      <c r="A74" s="1">
        <v>68</v>
      </c>
      <c r="B74" s="3">
        <v>2.2103000000000001E-2</v>
      </c>
      <c r="C74" s="3">
        <v>1.4316000000000001E-2</v>
      </c>
      <c r="D74" s="3">
        <v>1.6344000000000001E-2</v>
      </c>
      <c r="E74" s="3">
        <v>1.0592000000000001E-2</v>
      </c>
      <c r="F74" s="14">
        <f t="shared" ca="1" si="7"/>
        <v>87857.155579069949</v>
      </c>
      <c r="G74" s="13">
        <f t="shared" ca="1" si="5"/>
        <v>1257.7630392699655</v>
      </c>
      <c r="H74" s="16">
        <f t="shared" si="6"/>
        <v>9.6395378751361463E-2</v>
      </c>
      <c r="I74" s="1">
        <v>68</v>
      </c>
    </row>
    <row r="75" spans="1:12" x14ac:dyDescent="0.25">
      <c r="A75" s="1">
        <v>69</v>
      </c>
      <c r="B75" s="3">
        <v>2.4570999999999999E-2</v>
      </c>
      <c r="C75" s="3">
        <v>1.6066E-2</v>
      </c>
      <c r="D75" s="3">
        <v>1.8164E-2</v>
      </c>
      <c r="E75" s="3">
        <v>1.1886000000000001E-2</v>
      </c>
      <c r="F75" s="14">
        <f t="shared" ca="1" si="7"/>
        <v>86599.392539799985</v>
      </c>
      <c r="G75" s="13">
        <f t="shared" ca="1" si="5"/>
        <v>1391.3058405444267</v>
      </c>
      <c r="H75" s="16">
        <f t="shared" si="6"/>
        <v>9.3135631643827502E-2</v>
      </c>
      <c r="I75" s="1">
        <v>69</v>
      </c>
    </row>
    <row r="76" spans="1:12" x14ac:dyDescent="0.25">
      <c r="A76" s="1">
        <v>70</v>
      </c>
      <c r="B76" s="3">
        <v>2.7309E-2</v>
      </c>
      <c r="C76" s="3">
        <v>1.8033E-2</v>
      </c>
      <c r="D76" s="3">
        <v>2.0184000000000001E-2</v>
      </c>
      <c r="E76" s="3">
        <v>1.3337E-2</v>
      </c>
      <c r="F76" s="14">
        <f t="shared" ca="1" si="7"/>
        <v>85208.086699255553</v>
      </c>
      <c r="G76" s="13">
        <f t="shared" ca="1" si="5"/>
        <v>1536.5574274476753</v>
      </c>
      <c r="H76" s="16">
        <f t="shared" si="6"/>
        <v>8.9986117530268125E-2</v>
      </c>
      <c r="I76" s="1">
        <v>70</v>
      </c>
    </row>
    <row r="77" spans="1:12" x14ac:dyDescent="0.25">
      <c r="A77" s="1">
        <v>71</v>
      </c>
      <c r="B77" s="3">
        <v>3.0339999999999999E-2</v>
      </c>
      <c r="C77" s="3">
        <v>2.0240999999999999E-2</v>
      </c>
      <c r="D77" s="3">
        <v>2.2425E-2</v>
      </c>
      <c r="E77" s="3">
        <v>1.4964E-2</v>
      </c>
      <c r="F77" s="14">
        <f t="shared" ca="1" si="7"/>
        <v>83671.529271807871</v>
      </c>
      <c r="G77" s="13">
        <f t="shared" ca="1" si="5"/>
        <v>1693.595423990663</v>
      </c>
      <c r="H77" s="16">
        <f t="shared" si="6"/>
        <v>8.6943108724896745E-2</v>
      </c>
      <c r="I77" s="1">
        <v>71</v>
      </c>
    </row>
    <row r="78" spans="1:12" x14ac:dyDescent="0.25">
      <c r="A78" s="1">
        <v>72</v>
      </c>
      <c r="B78" s="3">
        <v>3.3683999999999999E-2</v>
      </c>
      <c r="C78" s="3">
        <v>2.2714999999999999E-2</v>
      </c>
      <c r="D78" s="3">
        <v>2.4910999999999999E-2</v>
      </c>
      <c r="E78" s="3">
        <v>1.6787E-2</v>
      </c>
      <c r="F78" s="14">
        <f t="shared" ca="1" si="7"/>
        <v>81977.933847817214</v>
      </c>
      <c r="G78" s="13">
        <f t="shared" ca="1" si="5"/>
        <v>1862.1287673531679</v>
      </c>
      <c r="H78" s="16">
        <f t="shared" si="6"/>
        <v>8.4003003598934062E-2</v>
      </c>
      <c r="I78" s="1">
        <v>72</v>
      </c>
    </row>
    <row r="79" spans="1:12" x14ac:dyDescent="0.25">
      <c r="A79" s="1">
        <v>73</v>
      </c>
      <c r="B79" s="3">
        <v>3.7371000000000001E-2</v>
      </c>
      <c r="C79" s="3">
        <v>2.5479000000000002E-2</v>
      </c>
      <c r="D79" s="3">
        <v>2.7668000000000002E-2</v>
      </c>
      <c r="E79" s="3">
        <v>1.8828999999999999E-2</v>
      </c>
      <c r="F79" s="14">
        <f t="shared" ca="1" si="7"/>
        <v>80115.805080464052</v>
      </c>
      <c r="G79" s="13">
        <f t="shared" ca="1" si="5"/>
        <v>2041.2705976451437</v>
      </c>
      <c r="H79" s="16">
        <f t="shared" si="6"/>
        <v>8.116232231781069E-2</v>
      </c>
      <c r="I79" s="1">
        <v>73</v>
      </c>
    </row>
    <row r="80" spans="1:12" x14ac:dyDescent="0.25">
      <c r="A80" s="1">
        <v>74</v>
      </c>
      <c r="B80" s="3">
        <v>4.1430000000000002E-2</v>
      </c>
      <c r="C80" s="3">
        <v>2.8561E-2</v>
      </c>
      <c r="D80" s="3">
        <v>3.0647000000000001E-2</v>
      </c>
      <c r="E80" s="3">
        <v>2.1117E-2</v>
      </c>
      <c r="F80" s="14">
        <f t="shared" ca="1" si="7"/>
        <v>78074.534482818912</v>
      </c>
      <c r="G80" s="13">
        <f t="shared" ca="1" si="5"/>
        <v>2229.886779363791</v>
      </c>
      <c r="H80" s="16">
        <f t="shared" si="6"/>
        <v>7.8417702722522409E-2</v>
      </c>
      <c r="I80" s="1">
        <v>74</v>
      </c>
    </row>
    <row r="81" spans="1:9" x14ac:dyDescent="0.25">
      <c r="A81" s="1">
        <v>75</v>
      </c>
      <c r="B81" s="3">
        <v>4.5901999999999998E-2</v>
      </c>
      <c r="C81" s="3">
        <v>3.1988999999999997E-2</v>
      </c>
      <c r="D81" s="3">
        <v>3.3938999999999997E-2</v>
      </c>
      <c r="E81" s="3">
        <v>2.3702000000000001E-2</v>
      </c>
      <c r="F81" s="14">
        <f t="shared" ca="1" si="7"/>
        <v>75844.647703455121</v>
      </c>
      <c r="G81" s="13">
        <f t="shared" ca="1" si="5"/>
        <v>2426.1944353858257</v>
      </c>
      <c r="H81" s="16">
        <f t="shared" si="6"/>
        <v>7.5765896350263207E-2</v>
      </c>
      <c r="I81" s="1">
        <v>75</v>
      </c>
    </row>
    <row r="82" spans="1:9" x14ac:dyDescent="0.25">
      <c r="A82" s="1">
        <v>76</v>
      </c>
      <c r="B82" s="3">
        <v>5.0828999999999999E-2</v>
      </c>
      <c r="C82" s="3">
        <v>3.5796000000000001E-2</v>
      </c>
      <c r="D82" s="3">
        <v>3.7576999999999999E-2</v>
      </c>
      <c r="E82" s="3">
        <v>2.6491000000000001E-2</v>
      </c>
      <c r="F82" s="14">
        <f t="shared" ca="1" si="7"/>
        <v>73418.453268069294</v>
      </c>
      <c r="G82" s="13">
        <f t="shared" ca="1" si="5"/>
        <v>2628.0869531838084</v>
      </c>
      <c r="H82" s="16">
        <f t="shared" si="6"/>
        <v>7.3203764589626297E-2</v>
      </c>
      <c r="I82" s="1">
        <v>76</v>
      </c>
    </row>
    <row r="83" spans="1:9" x14ac:dyDescent="0.25">
      <c r="A83" s="1">
        <v>77</v>
      </c>
      <c r="B83" s="3">
        <v>5.6262E-2</v>
      </c>
      <c r="C83" s="3">
        <v>4.0025999999999999E-2</v>
      </c>
      <c r="D83" s="3">
        <v>4.1593999999999999E-2</v>
      </c>
      <c r="E83" s="3">
        <v>2.9602E-2</v>
      </c>
      <c r="F83" s="14">
        <f t="shared" ca="1" si="7"/>
        <v>70790.366314885483</v>
      </c>
      <c r="G83" s="13">
        <f t="shared" ca="1" si="5"/>
        <v>2833.4552021196064</v>
      </c>
      <c r="H83" s="16">
        <f t="shared" si="6"/>
        <v>7.0728274965822513E-2</v>
      </c>
      <c r="I83" s="1">
        <v>77</v>
      </c>
    </row>
    <row r="84" spans="1:9" x14ac:dyDescent="0.25">
      <c r="A84" s="1">
        <v>78</v>
      </c>
      <c r="B84" s="3">
        <v>6.2257E-2</v>
      </c>
      <c r="C84" s="3">
        <v>4.4726000000000002E-2</v>
      </c>
      <c r="D84" s="3">
        <v>4.6027999999999999E-2</v>
      </c>
      <c r="E84" s="3">
        <v>3.3070000000000002E-2</v>
      </c>
      <c r="F84" s="14">
        <f t="shared" ca="1" si="7"/>
        <v>67956.911112765883</v>
      </c>
      <c r="G84" s="13">
        <f t="shared" ca="1" si="5"/>
        <v>3039.4408064295671</v>
      </c>
      <c r="H84" s="16">
        <f t="shared" si="6"/>
        <v>6.833649755151934E-2</v>
      </c>
      <c r="I84" s="1">
        <v>78</v>
      </c>
    </row>
    <row r="85" spans="1:9" x14ac:dyDescent="0.25">
      <c r="A85" s="1">
        <v>79</v>
      </c>
      <c r="B85" s="3">
        <v>6.8871000000000002E-2</v>
      </c>
      <c r="C85" s="3">
        <v>4.9953999999999998E-2</v>
      </c>
      <c r="D85" s="3">
        <v>5.092E-2</v>
      </c>
      <c r="E85" s="3">
        <v>3.6935000000000003E-2</v>
      </c>
      <c r="F85" s="14">
        <f t="shared" ca="1" si="7"/>
        <v>64917.470306336319</v>
      </c>
      <c r="G85" s="13">
        <f t="shared" ca="1" si="5"/>
        <v>3242.8873116827244</v>
      </c>
      <c r="H85" s="16">
        <f t="shared" si="6"/>
        <v>6.6025601499052511E-2</v>
      </c>
      <c r="I85" s="1">
        <v>79</v>
      </c>
    </row>
    <row r="86" spans="1:9" x14ac:dyDescent="0.25">
      <c r="A86" s="1">
        <v>80</v>
      </c>
      <c r="B86" s="3">
        <v>7.6187000000000005E-2</v>
      </c>
      <c r="C86" s="3">
        <v>5.5773999999999997E-2</v>
      </c>
      <c r="D86" s="3">
        <v>5.6312000000000001E-2</v>
      </c>
      <c r="E86" s="3">
        <v>4.1241E-2</v>
      </c>
      <c r="F86" s="14">
        <f t="shared" ca="1" si="7"/>
        <v>61674.582994653596</v>
      </c>
      <c r="G86" s="13">
        <f t="shared" ca="1" si="5"/>
        <v>3439.8381919438093</v>
      </c>
      <c r="H86" s="16">
        <f t="shared" si="6"/>
        <v>6.3792851689905811E-2</v>
      </c>
      <c r="I86" s="1">
        <v>80</v>
      </c>
    </row>
    <row r="87" spans="1:9" x14ac:dyDescent="0.25">
      <c r="A87" s="1">
        <v>81</v>
      </c>
      <c r="B87" s="3">
        <v>8.4223999999999993E-2</v>
      </c>
      <c r="C87" s="3">
        <v>6.2253000000000003E-2</v>
      </c>
      <c r="D87" s="3">
        <v>6.2253000000000003E-2</v>
      </c>
      <c r="E87" s="3">
        <v>4.6032999999999998E-2</v>
      </c>
      <c r="F87" s="14">
        <f t="shared" ca="1" si="7"/>
        <v>58234.744802709785</v>
      </c>
      <c r="G87" s="13">
        <f t="shared" ca="1" si="5"/>
        <v>3625.2875682030926</v>
      </c>
      <c r="H87" s="16">
        <f t="shared" si="6"/>
        <v>6.1635605497493542E-2</v>
      </c>
      <c r="I87" s="1">
        <v>81</v>
      </c>
    </row>
    <row r="88" spans="1:9" x14ac:dyDescent="0.25">
      <c r="A88" s="1">
        <v>82</v>
      </c>
      <c r="B88" s="3">
        <v>9.3071000000000001E-2</v>
      </c>
      <c r="C88" s="3">
        <v>6.9494E-2</v>
      </c>
      <c r="D88" s="3">
        <v>6.8791000000000005E-2</v>
      </c>
      <c r="E88" s="3">
        <v>5.1365000000000001E-2</v>
      </c>
      <c r="F88" s="14">
        <f t="shared" ca="1" si="7"/>
        <v>54609.457234506692</v>
      </c>
      <c r="G88" s="13">
        <f t="shared" ca="1" si="5"/>
        <v>3795.0296210548081</v>
      </c>
      <c r="H88" s="16">
        <f t="shared" si="6"/>
        <v>5.9551309659414055E-2</v>
      </c>
      <c r="I88" s="1">
        <v>82</v>
      </c>
    </row>
    <row r="89" spans="1:9" x14ac:dyDescent="0.25">
      <c r="A89" s="1">
        <v>83</v>
      </c>
      <c r="B89" s="3">
        <v>0.1028</v>
      </c>
      <c r="C89" s="3">
        <v>7.7510999999999997E-2</v>
      </c>
      <c r="D89" s="3">
        <v>7.5982999999999995E-2</v>
      </c>
      <c r="E89" s="3">
        <v>5.7291000000000002E-2</v>
      </c>
      <c r="F89" s="14">
        <f t="shared" ca="1" si="7"/>
        <v>50814.42761345188</v>
      </c>
      <c r="G89" s="13">
        <f t="shared" ca="1" si="5"/>
        <v>3938.6770987462687</v>
      </c>
      <c r="H89" s="16">
        <f t="shared" si="6"/>
        <v>5.7537497255472518E-2</v>
      </c>
      <c r="I89" s="1">
        <v>83</v>
      </c>
    </row>
    <row r="90" spans="1:9" x14ac:dyDescent="0.25">
      <c r="A90" s="1">
        <v>84</v>
      </c>
      <c r="B90" s="3">
        <v>0.11348900000000001</v>
      </c>
      <c r="C90" s="3">
        <v>8.6415000000000006E-2</v>
      </c>
      <c r="D90" s="3">
        <v>8.3882999999999999E-2</v>
      </c>
      <c r="E90" s="3">
        <v>6.3871999999999998E-2</v>
      </c>
      <c r="F90" s="14">
        <f t="shared" ca="1" si="7"/>
        <v>46875.750514705614</v>
      </c>
      <c r="G90" s="13">
        <f t="shared" ca="1" si="5"/>
        <v>4050.7679807282861</v>
      </c>
      <c r="H90" s="16">
        <f t="shared" si="6"/>
        <v>5.5591784787896156E-2</v>
      </c>
      <c r="I90" s="1">
        <v>84</v>
      </c>
    </row>
    <row r="91" spans="1:9" x14ac:dyDescent="0.25">
      <c r="A91" s="1">
        <v>85</v>
      </c>
      <c r="B91" s="3">
        <v>0.125221</v>
      </c>
      <c r="C91" s="3">
        <v>9.6294000000000005E-2</v>
      </c>
      <c r="D91" s="3">
        <v>9.2553999999999997E-2</v>
      </c>
      <c r="E91" s="3">
        <v>7.1174000000000001E-2</v>
      </c>
      <c r="F91" s="14">
        <f t="shared" ca="1" si="7"/>
        <v>42824.982533977331</v>
      </c>
      <c r="G91" s="13">
        <f t="shared" ca="1" si="5"/>
        <v>4123.7888681268132</v>
      </c>
      <c r="H91" s="16">
        <f t="shared" si="6"/>
        <v>5.3711869360286144E-2</v>
      </c>
      <c r="I91" s="1">
        <v>85</v>
      </c>
    </row>
    <row r="92" spans="1:9" x14ac:dyDescent="0.25">
      <c r="A92" s="1">
        <v>86</v>
      </c>
      <c r="B92" s="3">
        <v>0.13808000000000001</v>
      </c>
      <c r="C92" s="3">
        <v>0.107243</v>
      </c>
      <c r="D92" s="3">
        <v>0.102059</v>
      </c>
      <c r="E92" s="3">
        <v>7.9267000000000004E-2</v>
      </c>
      <c r="F92" s="14">
        <f t="shared" ca="1" si="7"/>
        <v>38701.193665850515</v>
      </c>
      <c r="G92" s="13">
        <f t="shared" ca="1" si="5"/>
        <v>4150.4321123068066</v>
      </c>
      <c r="H92" s="16">
        <f t="shared" si="6"/>
        <v>5.1895525951967295E-2</v>
      </c>
      <c r="I92" s="1">
        <v>86</v>
      </c>
    </row>
    <row r="93" spans="1:9" x14ac:dyDescent="0.25">
      <c r="A93" s="1">
        <v>87</v>
      </c>
      <c r="B93" s="3">
        <v>0.15215699999999999</v>
      </c>
      <c r="C93" s="3">
        <v>0.119364</v>
      </c>
      <c r="D93" s="3">
        <v>0.11246399999999999</v>
      </c>
      <c r="E93" s="3">
        <v>8.8224999999999998E-2</v>
      </c>
      <c r="F93" s="14">
        <f t="shared" ca="1" si="7"/>
        <v>34550.761553543707</v>
      </c>
      <c r="G93" s="13">
        <f t="shared" ca="1" si="5"/>
        <v>4124.1171020771908</v>
      </c>
      <c r="H93" s="16">
        <f t="shared" si="6"/>
        <v>5.014060478450947E-2</v>
      </c>
      <c r="I93" s="1">
        <v>87</v>
      </c>
    </row>
    <row r="94" spans="1:9" x14ac:dyDescent="0.25">
      <c r="A94" s="1">
        <v>88</v>
      </c>
      <c r="B94" s="3">
        <v>0.167543</v>
      </c>
      <c r="C94" s="3">
        <v>0.13276299999999999</v>
      </c>
      <c r="D94" s="3">
        <v>0.123836</v>
      </c>
      <c r="E94" s="3">
        <v>9.8128999999999994E-2</v>
      </c>
      <c r="F94" s="14">
        <f t="shared" ca="1" si="7"/>
        <v>30426.644451466516</v>
      </c>
      <c r="G94" s="13">
        <f t="shared" ca="1" si="5"/>
        <v>4039.5325973100489</v>
      </c>
      <c r="H94" s="16">
        <f t="shared" si="6"/>
        <v>4.844502877730384E-2</v>
      </c>
      <c r="I94" s="1">
        <v>88</v>
      </c>
    </row>
    <row r="95" spans="1:9" x14ac:dyDescent="0.25">
      <c r="A95" s="1">
        <v>89</v>
      </c>
      <c r="B95" s="3">
        <v>0.184333</v>
      </c>
      <c r="C95" s="3">
        <v>0.14755299999999999</v>
      </c>
      <c r="D95" s="3">
        <v>0.13624600000000001</v>
      </c>
      <c r="E95" s="3">
        <v>0.10906100000000001</v>
      </c>
      <c r="F95" s="14">
        <f t="shared" ca="1" si="7"/>
        <v>26387.111854156468</v>
      </c>
      <c r="G95" s="13">
        <f t="shared" ca="1" si="5"/>
        <v>3893.497515416349</v>
      </c>
      <c r="H95" s="16">
        <f t="shared" si="6"/>
        <v>4.680679108918246E-2</v>
      </c>
      <c r="I95" s="1">
        <v>89</v>
      </c>
    </row>
    <row r="96" spans="1:9" x14ac:dyDescent="0.25">
      <c r="A96" s="1">
        <v>90</v>
      </c>
      <c r="B96" s="3">
        <v>0.202621</v>
      </c>
      <c r="C96" s="3">
        <v>0.16385</v>
      </c>
      <c r="D96" s="3">
        <v>0.14976300000000001</v>
      </c>
      <c r="E96" s="3">
        <v>0.12110700000000001</v>
      </c>
      <c r="F96" s="14">
        <f t="shared" ca="1" si="7"/>
        <v>22493.614338740121</v>
      </c>
      <c r="G96" s="13">
        <f t="shared" ca="1" si="5"/>
        <v>3685.5787094025686</v>
      </c>
      <c r="H96" s="16">
        <f t="shared" si="6"/>
        <v>4.522395274317146E-2</v>
      </c>
      <c r="I96" s="1">
        <v>90</v>
      </c>
    </row>
    <row r="97" spans="1:9" x14ac:dyDescent="0.25">
      <c r="A97" s="1">
        <v>91</v>
      </c>
      <c r="B97" s="3">
        <v>0.2225</v>
      </c>
      <c r="C97" s="3">
        <v>0.18177499999999999</v>
      </c>
      <c r="D97" s="3">
        <v>0.16445599999999999</v>
      </c>
      <c r="E97" s="3">
        <v>0.134355</v>
      </c>
      <c r="F97" s="14">
        <f t="shared" ca="1" si="7"/>
        <v>18808.035629337552</v>
      </c>
      <c r="G97" s="13">
        <f t="shared" ca="1" si="5"/>
        <v>3418.8306765228335</v>
      </c>
      <c r="H97" s="16">
        <f t="shared" si="6"/>
        <v>4.3694640331566628E-2</v>
      </c>
      <c r="I97" s="1">
        <v>91</v>
      </c>
    </row>
    <row r="98" spans="1:9" x14ac:dyDescent="0.25">
      <c r="A98" s="1">
        <v>92</v>
      </c>
      <c r="B98" s="3">
        <v>0.244059</v>
      </c>
      <c r="C98" s="3">
        <v>0.20144699999999999</v>
      </c>
      <c r="D98" s="3">
        <v>0.180392</v>
      </c>
      <c r="E98" s="3">
        <v>0.148896</v>
      </c>
      <c r="F98" s="14">
        <f t="shared" ca="1" si="7"/>
        <v>15389.204952814718</v>
      </c>
      <c r="G98" s="13">
        <f t="shared" ca="1" si="5"/>
        <v>3100.1091701296664</v>
      </c>
      <c r="H98" s="16">
        <f t="shared" si="6"/>
        <v>4.22170437986151E-2</v>
      </c>
      <c r="I98" s="1">
        <v>92</v>
      </c>
    </row>
    <row r="99" spans="1:9" x14ac:dyDescent="0.25">
      <c r="A99" s="1">
        <v>93</v>
      </c>
      <c r="B99" s="3">
        <v>0.26738299999999998</v>
      </c>
      <c r="C99" s="3">
        <v>0.22298699999999999</v>
      </c>
      <c r="D99" s="3">
        <v>0.197631</v>
      </c>
      <c r="E99" s="3">
        <v>0.16481599999999999</v>
      </c>
      <c r="F99" s="14">
        <f t="shared" ca="1" si="7"/>
        <v>12289.095782685052</v>
      </c>
      <c r="G99" s="13">
        <f t="shared" ca="1" si="5"/>
        <v>2740.3086012935914</v>
      </c>
      <c r="H99" s="16">
        <f t="shared" si="6"/>
        <v>4.0789414298178846E-2</v>
      </c>
      <c r="I99" s="1">
        <v>93</v>
      </c>
    </row>
    <row r="100" spans="1:9" x14ac:dyDescent="0.25">
      <c r="A100" s="1">
        <v>94</v>
      </c>
      <c r="B100" s="3">
        <v>0.29254400000000003</v>
      </c>
      <c r="C100" s="3">
        <v>0.246507</v>
      </c>
      <c r="D100" s="3">
        <v>0.216228</v>
      </c>
      <c r="E100" s="3">
        <v>0.182201</v>
      </c>
      <c r="F100" s="14">
        <f t="shared" ca="1" si="7"/>
        <v>9548.7871813914608</v>
      </c>
      <c r="G100" s="13">
        <f t="shared" ca="1" si="5"/>
        <v>2353.8428817232648</v>
      </c>
      <c r="H100" s="16">
        <f t="shared" si="6"/>
        <v>3.9410062123844299E-2</v>
      </c>
      <c r="I100" s="1">
        <v>94</v>
      </c>
    </row>
    <row r="101" spans="1:9" x14ac:dyDescent="0.25">
      <c r="A101" s="1">
        <v>95</v>
      </c>
      <c r="B101" s="3">
        <v>0.319604</v>
      </c>
      <c r="C101" s="3">
        <v>0.272115</v>
      </c>
      <c r="D101" s="3">
        <v>0.23622899999999999</v>
      </c>
      <c r="E101" s="3">
        <v>0.201129</v>
      </c>
      <c r="F101" s="14">
        <f t="shared" ca="1" si="7"/>
        <v>7194.9442996681955</v>
      </c>
      <c r="G101" s="13">
        <f t="shared" ca="1" si="5"/>
        <v>1957.8522681042109</v>
      </c>
      <c r="H101" s="16">
        <f t="shared" si="6"/>
        <v>3.8077354709028309E-2</v>
      </c>
      <c r="I101" s="1">
        <v>95</v>
      </c>
    </row>
    <row r="102" spans="1:9" x14ac:dyDescent="0.25">
      <c r="A102" s="1">
        <v>96</v>
      </c>
      <c r="B102" s="3">
        <v>0.34860600000000003</v>
      </c>
      <c r="C102" s="3">
        <v>0.29990299999999998</v>
      </c>
      <c r="D102" s="3">
        <v>0.25766600000000001</v>
      </c>
      <c r="E102" s="3">
        <v>0.221667</v>
      </c>
      <c r="F102" s="14">
        <f t="shared" ca="1" si="7"/>
        <v>5237.0920315639851</v>
      </c>
      <c r="G102" s="13">
        <f t="shared" ref="G102:G111" ca="1" si="8">F102*INDEX(INDIRECT(评估生命表),A102+1)</f>
        <v>1570.6196115421337</v>
      </c>
      <c r="H102" s="16">
        <f t="shared" si="6"/>
        <v>3.6789714694713344E-2</v>
      </c>
      <c r="I102" s="1">
        <v>96</v>
      </c>
    </row>
    <row r="103" spans="1:9" x14ac:dyDescent="0.25">
      <c r="A103" s="1">
        <v>97</v>
      </c>
      <c r="B103" s="3">
        <v>0.37957200000000002</v>
      </c>
      <c r="C103" s="3">
        <v>0.32994200000000001</v>
      </c>
      <c r="D103" s="3">
        <v>0.280553</v>
      </c>
      <c r="E103" s="3">
        <v>0.24387</v>
      </c>
      <c r="F103" s="14">
        <f t="shared" ca="1" si="7"/>
        <v>3666.4724200218516</v>
      </c>
      <c r="G103" s="13">
        <f t="shared" ca="1" si="8"/>
        <v>1209.7232432068497</v>
      </c>
      <c r="H103" s="16">
        <f t="shared" ref="H103:H111" si="9">H102*折现率</f>
        <v>3.5545618062524972E-2</v>
      </c>
      <c r="I103" s="1">
        <v>97</v>
      </c>
    </row>
    <row r="104" spans="1:9" x14ac:dyDescent="0.25">
      <c r="A104" s="1">
        <v>98</v>
      </c>
      <c r="B104" s="3">
        <v>0.412495</v>
      </c>
      <c r="C104" s="3">
        <v>0.36228100000000002</v>
      </c>
      <c r="D104" s="3">
        <v>0.30488700000000002</v>
      </c>
      <c r="E104" s="3">
        <v>0.26777299999999998</v>
      </c>
      <c r="F104" s="14">
        <f t="shared" ca="1" si="7"/>
        <v>2456.7491768150021</v>
      </c>
      <c r="G104" s="13">
        <f t="shared" ca="1" si="8"/>
        <v>890.03354852571579</v>
      </c>
      <c r="H104" s="16">
        <f t="shared" si="9"/>
        <v>3.4343592330942002E-2</v>
      </c>
      <c r="I104" s="1">
        <v>98</v>
      </c>
    </row>
    <row r="105" spans="1:9" x14ac:dyDescent="0.25">
      <c r="A105" s="1">
        <v>99</v>
      </c>
      <c r="B105" s="3">
        <v>0.44733400000000001</v>
      </c>
      <c r="C105" s="3">
        <v>0.39693299999999998</v>
      </c>
      <c r="D105" s="3">
        <v>0.33063799999999999</v>
      </c>
      <c r="E105" s="3">
        <v>0.29338500000000001</v>
      </c>
      <c r="F105" s="14">
        <f t="shared" ca="1" si="7"/>
        <v>1566.7156282892863</v>
      </c>
      <c r="G105" s="13">
        <f t="shared" ca="1" si="8"/>
        <v>621.88113448375123</v>
      </c>
      <c r="H105" s="16">
        <f t="shared" si="9"/>
        <v>3.318221481250435E-2</v>
      </c>
      <c r="I105" s="1">
        <v>99</v>
      </c>
    </row>
    <row r="106" spans="1:9" x14ac:dyDescent="0.25">
      <c r="A106" s="1">
        <v>100</v>
      </c>
      <c r="B106" s="3">
        <v>0.48401</v>
      </c>
      <c r="C106" s="3">
        <v>0.433869</v>
      </c>
      <c r="D106" s="3">
        <v>0.35774600000000001</v>
      </c>
      <c r="E106" s="3">
        <v>0.320685</v>
      </c>
      <c r="F106" s="14">
        <f t="shared" ca="1" si="7"/>
        <v>944.83449380553509</v>
      </c>
      <c r="G106" s="13">
        <f t="shared" ca="1" si="8"/>
        <v>409.93439699291372</v>
      </c>
      <c r="H106" s="16">
        <f t="shared" si="9"/>
        <v>3.2060110929955893E-2</v>
      </c>
      <c r="I106" s="1">
        <v>100</v>
      </c>
    </row>
    <row r="107" spans="1:9" x14ac:dyDescent="0.25">
      <c r="A107" s="1">
        <v>101</v>
      </c>
      <c r="B107" s="3">
        <v>0.522397</v>
      </c>
      <c r="C107" s="3">
        <v>0.47300799999999998</v>
      </c>
      <c r="D107" s="3">
        <v>0.38611899999999999</v>
      </c>
      <c r="E107" s="3">
        <v>0.34961500000000001</v>
      </c>
      <c r="F107" s="14">
        <f t="shared" ca="1" si="7"/>
        <v>534.90009681262131</v>
      </c>
      <c r="G107" s="13">
        <f t="shared" ca="1" si="8"/>
        <v>253.01202499314437</v>
      </c>
      <c r="H107" s="16">
        <f t="shared" si="9"/>
        <v>3.0975952589329368E-2</v>
      </c>
      <c r="I107" s="1">
        <v>101</v>
      </c>
    </row>
    <row r="108" spans="1:9" x14ac:dyDescent="0.25">
      <c r="A108" s="1">
        <v>102</v>
      </c>
      <c r="B108" s="3">
        <v>0.56231699999999996</v>
      </c>
      <c r="C108" s="3">
        <v>0.51421099999999997</v>
      </c>
      <c r="D108" s="3">
        <v>0.415626</v>
      </c>
      <c r="E108" s="3">
        <v>0.38006899999999999</v>
      </c>
      <c r="F108" s="14">
        <f t="shared" ca="1" si="7"/>
        <v>281.88807181947698</v>
      </c>
      <c r="G108" s="13">
        <f t="shared" ca="1" si="8"/>
        <v>144.94994729836506</v>
      </c>
      <c r="H108" s="16">
        <f t="shared" si="9"/>
        <v>2.9928456608047702E-2</v>
      </c>
      <c r="I108" s="1">
        <v>102</v>
      </c>
    </row>
    <row r="109" spans="1:9" x14ac:dyDescent="0.25">
      <c r="A109" s="1">
        <v>103</v>
      </c>
      <c r="B109" s="3">
        <v>0.60353900000000005</v>
      </c>
      <c r="C109" s="3">
        <v>0.55726900000000001</v>
      </c>
      <c r="D109" s="3">
        <v>0.44609399999999999</v>
      </c>
      <c r="E109" s="3">
        <v>0.41189399999999998</v>
      </c>
      <c r="F109" s="14">
        <f t="shared" ca="1" si="7"/>
        <v>136.93812452111192</v>
      </c>
      <c r="G109" s="13">
        <f t="shared" ca="1" si="8"/>
        <v>76.31137171375552</v>
      </c>
      <c r="H109" s="16">
        <f t="shared" si="9"/>
        <v>2.8916383196181356E-2</v>
      </c>
      <c r="I109" s="1">
        <v>103</v>
      </c>
    </row>
    <row r="110" spans="1:9" x14ac:dyDescent="0.25">
      <c r="A110" s="1">
        <v>104</v>
      </c>
      <c r="B110" s="3">
        <v>0.64576999999999996</v>
      </c>
      <c r="C110" s="3">
        <v>0.60189599999999999</v>
      </c>
      <c r="D110" s="3">
        <v>0.47730800000000001</v>
      </c>
      <c r="E110" s="3">
        <v>0.44487900000000002</v>
      </c>
      <c r="F110" s="14">
        <f t="shared" ca="1" si="7"/>
        <v>60.626752807356397</v>
      </c>
      <c r="G110" s="13">
        <f t="shared" ca="1" si="8"/>
        <v>36.491000007736588</v>
      </c>
      <c r="H110" s="16">
        <f t="shared" si="9"/>
        <v>2.7938534489064113E-2</v>
      </c>
      <c r="I110" s="1">
        <v>104</v>
      </c>
    </row>
    <row r="111" spans="1:9" x14ac:dyDescent="0.25">
      <c r="A111" s="1">
        <v>105</v>
      </c>
      <c r="B111" s="3">
        <v>1</v>
      </c>
      <c r="C111" s="3">
        <v>1</v>
      </c>
      <c r="D111" s="3">
        <v>1</v>
      </c>
      <c r="E111" s="3">
        <v>1</v>
      </c>
      <c r="F111" s="14">
        <f t="shared" ca="1" si="7"/>
        <v>24.135752799619809</v>
      </c>
      <c r="G111" s="13">
        <f t="shared" ca="1" si="8"/>
        <v>24.135752799619809</v>
      </c>
      <c r="H111" s="16">
        <f t="shared" si="9"/>
        <v>2.6993753129530545E-2</v>
      </c>
      <c r="I111" s="1">
        <v>105</v>
      </c>
    </row>
  </sheetData>
  <mergeCells count="2"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0"/>
  <sheetViews>
    <sheetView workbookViewId="0">
      <selection activeCell="G9" sqref="G9"/>
    </sheetView>
  </sheetViews>
  <sheetFormatPr defaultRowHeight="15.6" x14ac:dyDescent="0.25"/>
  <cols>
    <col min="1" max="1" width="12.3984375" customWidth="1"/>
    <col min="2" max="2" width="22.69921875" customWidth="1"/>
  </cols>
  <sheetData>
    <row r="2" spans="1:5" x14ac:dyDescent="0.25">
      <c r="A2" t="s">
        <v>10</v>
      </c>
      <c r="B2" s="17">
        <v>10</v>
      </c>
      <c r="E2" t="s">
        <v>20</v>
      </c>
    </row>
    <row r="3" spans="1:5" x14ac:dyDescent="0.25">
      <c r="A3" t="s">
        <v>11</v>
      </c>
      <c r="B3" s="17">
        <v>1</v>
      </c>
      <c r="E3" t="s">
        <v>22</v>
      </c>
    </row>
    <row r="4" spans="1:5" x14ac:dyDescent="0.25">
      <c r="A4" t="s">
        <v>12</v>
      </c>
      <c r="B4">
        <v>40</v>
      </c>
      <c r="E4" t="s">
        <v>24</v>
      </c>
    </row>
    <row r="5" spans="1:5" x14ac:dyDescent="0.25">
      <c r="A5" t="s">
        <v>13</v>
      </c>
      <c r="B5" s="17" t="s">
        <v>25</v>
      </c>
      <c r="E5" t="s">
        <v>23</v>
      </c>
    </row>
    <row r="6" spans="1:5" x14ac:dyDescent="0.25">
      <c r="A6" t="s">
        <v>18</v>
      </c>
      <c r="B6" s="17" t="s">
        <v>21</v>
      </c>
    </row>
    <row r="7" spans="1:5" x14ac:dyDescent="0.25">
      <c r="A7" t="s">
        <v>15</v>
      </c>
      <c r="B7" s="4">
        <v>3.5000000000000003E-2</v>
      </c>
    </row>
    <row r="8" spans="1:5" x14ac:dyDescent="0.25">
      <c r="A8" t="s">
        <v>16</v>
      </c>
      <c r="B8" s="5">
        <f>1/(1+评估利率)</f>
        <v>0.96618357487922713</v>
      </c>
    </row>
    <row r="9" spans="1:5" x14ac:dyDescent="0.25">
      <c r="B9" t="s">
        <v>14</v>
      </c>
    </row>
    <row r="10" spans="1:5" x14ac:dyDescent="0.25">
      <c r="A10" t="s">
        <v>17</v>
      </c>
      <c r="B10">
        <f ca="1">SUMPRODUCT(INDEX(dx,投保年龄+1):INDEX(dx,投保年龄+保险期间),INDEX(v_k,2):INDEX(v_k,保险期间+1))/SUMPRODUCT(INDEX(lx,投保年龄+1):INDEX(lx,投保年龄+缴费期),INDEX(v_k,1):INDEX(v_k,缴费期))</f>
        <v>9.6247333306629448E-3</v>
      </c>
    </row>
  </sheetData>
  <phoneticPr fontId="4" type="noConversion"/>
  <dataValidations count="2">
    <dataValidation type="list" allowBlank="1" showInputMessage="1" showErrorMessage="1" sqref="B6">
      <formula1>$E$2:$E$5</formula1>
    </dataValidation>
    <dataValidation type="whole" operator="greaterThanOrEqual" allowBlank="1" showInputMessage="1" showErrorMessage="1" sqref="C3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15</vt:i4>
      </vt:variant>
    </vt:vector>
  </HeadingPairs>
  <TitlesOfParts>
    <vt:vector size="17" baseType="lpstr">
      <vt:lpstr>CL03</vt:lpstr>
      <vt:lpstr>定期寿险</vt:lpstr>
      <vt:lpstr>dx</vt:lpstr>
      <vt:lpstr>lx</vt:lpstr>
      <vt:lpstr>v_k</vt:lpstr>
      <vt:lpstr>保险期间</vt:lpstr>
      <vt:lpstr>缴费期</vt:lpstr>
      <vt:lpstr>男_CL1</vt:lpstr>
      <vt:lpstr>男_CL3</vt:lpstr>
      <vt:lpstr>女_CL2</vt:lpstr>
      <vt:lpstr>女_CL4</vt:lpstr>
      <vt:lpstr>评估利率</vt:lpstr>
      <vt:lpstr>评估生命表</vt:lpstr>
      <vt:lpstr>生命表</vt:lpstr>
      <vt:lpstr>投保年龄</vt:lpstr>
      <vt:lpstr>投保性别</vt:lpstr>
      <vt:lpstr>折现率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hxy</cp:lastModifiedBy>
  <dcterms:created xsi:type="dcterms:W3CDTF">2016-11-16T13:16:24Z</dcterms:created>
  <dcterms:modified xsi:type="dcterms:W3CDTF">2016-12-12T05:19:55Z</dcterms:modified>
</cp:coreProperties>
</file>