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精算建模2017课程\"/>
    </mc:Choice>
  </mc:AlternateContent>
  <xr:revisionPtr revIDLastSave="0" documentId="13_ncr:1_{A210B219-8B2C-42C1-9305-B417879A57A2}" xr6:coauthVersionLast="44" xr6:coauthVersionMax="44" xr10:uidLastSave="{00000000-0000-0000-0000-000000000000}"/>
  <bookViews>
    <workbookView xWindow="-120" yWindow="-120" windowWidth="20730" windowHeight="11160" xr2:uid="{28992B13-72ED-492D-BB50-20A5A3275CE8}"/>
  </bookViews>
  <sheets>
    <sheet name="整合预测" sheetId="2" r:id="rId1"/>
    <sheet name="CL03" sheetId="3" r:id="rId2"/>
    <sheet name="Sheet1" sheetId="1" r:id="rId3"/>
    <sheet name="Index返回地址" sheetId="4" r:id="rId4"/>
  </sheets>
  <externalReferences>
    <externalReference r:id="rId5"/>
    <externalReference r:id="rId6"/>
  </externalReferences>
  <definedNames>
    <definedName name="n">[1]数组公式之威力!$B$4</definedName>
    <definedName name="v">[1]数组公式之威力!$B$5</definedName>
    <definedName name="保额">整合预测!$B$3</definedName>
    <definedName name="保费">整合预测!$B$2</definedName>
    <definedName name="保险期间">整合预测!$B$4</definedName>
    <definedName name="交费期">整合预测!$B$5</definedName>
    <definedName name="生命表">'CL03'!$A$5:$E$110</definedName>
    <definedName name="生命表2">'CL03'!$I$4:$M$110</definedName>
    <definedName name="死亡率调整因子">整合预测!$B$9</definedName>
    <definedName name="投保年龄">整合预测!$B$6</definedName>
    <definedName name="投保性别">整合预测!$B$7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4" l="1"/>
  <c r="B3" i="4"/>
  <c r="C12" i="2"/>
  <c r="D12" i="2" s="1"/>
  <c r="E12" i="2" s="1"/>
  <c r="F12" i="2" s="1"/>
  <c r="G12" i="2" s="1"/>
  <c r="H12" i="2" s="1"/>
  <c r="I12" i="2" s="1"/>
  <c r="J12" i="2" s="1"/>
  <c r="K12" i="2" s="1"/>
  <c r="B2" i="2" l="1"/>
  <c r="B4" i="1"/>
  <c r="C14" i="2"/>
  <c r="D14" i="2"/>
  <c r="E14" i="2"/>
  <c r="F14" i="2"/>
  <c r="B14" i="2"/>
  <c r="C15" i="2" s="1"/>
  <c r="G5" i="3"/>
  <c r="F6" i="3" s="1"/>
  <c r="G46" i="2"/>
  <c r="B46" i="2"/>
  <c r="B38" i="2"/>
  <c r="C38" i="2" s="1"/>
  <c r="D38" i="2" s="1"/>
  <c r="E38" i="2" s="1"/>
  <c r="F38" i="2" s="1"/>
  <c r="B39" i="2" s="1"/>
  <c r="F36" i="2"/>
  <c r="E36" i="2"/>
  <c r="D36" i="2"/>
  <c r="C36" i="2"/>
  <c r="B36" i="2"/>
  <c r="F29" i="2"/>
  <c r="E29" i="2"/>
  <c r="D29" i="2"/>
  <c r="C29" i="2"/>
  <c r="B29" i="2"/>
  <c r="B23" i="2"/>
  <c r="D15" i="2" l="1"/>
  <c r="C23" i="2"/>
  <c r="B35" i="2" s="1"/>
  <c r="C45" i="2" s="1"/>
  <c r="B55" i="2" s="1"/>
  <c r="B24" i="2"/>
  <c r="B50" i="2" s="1"/>
  <c r="G6" i="3"/>
  <c r="F7" i="3" s="1"/>
  <c r="C24" i="2" l="1"/>
  <c r="C50" i="2" s="1"/>
  <c r="B31" i="2"/>
  <c r="B32" i="2" s="1"/>
  <c r="B54" i="2" s="1"/>
  <c r="B56" i="2" s="1"/>
  <c r="E15" i="2"/>
  <c r="D23" i="2"/>
  <c r="B28" i="2"/>
  <c r="B30" i="2" s="1"/>
  <c r="B51" i="2" s="1"/>
  <c r="B52" i="2" s="1"/>
  <c r="G7" i="3"/>
  <c r="F8" i="3" s="1"/>
  <c r="C35" i="2" l="1"/>
  <c r="D45" i="2" s="1"/>
  <c r="C55" i="2" s="1"/>
  <c r="D24" i="2"/>
  <c r="D50" i="2" s="1"/>
  <c r="C31" i="2"/>
  <c r="C32" i="2" s="1"/>
  <c r="C54" i="2" s="1"/>
  <c r="E23" i="2"/>
  <c r="F15" i="2"/>
  <c r="G8" i="3"/>
  <c r="F9" i="3" s="1"/>
  <c r="B58" i="2"/>
  <c r="B40" i="2" s="1"/>
  <c r="B41" i="2" s="1"/>
  <c r="B33" i="2"/>
  <c r="C56" i="2" l="1"/>
  <c r="F23" i="2"/>
  <c r="G15" i="2"/>
  <c r="G23" i="2" s="1"/>
  <c r="F35" i="2" s="1"/>
  <c r="D35" i="2"/>
  <c r="E45" i="2" s="1"/>
  <c r="D55" i="2" s="1"/>
  <c r="E24" i="2"/>
  <c r="E50" i="2" s="1"/>
  <c r="E31" i="2"/>
  <c r="E32" i="2" s="1"/>
  <c r="E54" i="2" s="1"/>
  <c r="D31" i="2"/>
  <c r="D32" i="2" s="1"/>
  <c r="D54" i="2" s="1"/>
  <c r="G9" i="3"/>
  <c r="F10" i="3" s="1"/>
  <c r="B34" i="2"/>
  <c r="C25" i="2" s="1"/>
  <c r="C28" i="2" s="1"/>
  <c r="D56" i="2" l="1"/>
  <c r="E35" i="2"/>
  <c r="F45" i="2" s="1"/>
  <c r="F24" i="2"/>
  <c r="F50" i="2" s="1"/>
  <c r="F31" i="2"/>
  <c r="F32" i="2" s="1"/>
  <c r="F54" i="2" s="1"/>
  <c r="G10" i="3"/>
  <c r="F11" i="3" s="1"/>
  <c r="B37" i="2"/>
  <c r="C44" i="2"/>
  <c r="C46" i="2" s="1"/>
  <c r="C30" i="2"/>
  <c r="C51" i="2" s="1"/>
  <c r="C52" i="2" s="1"/>
  <c r="C58" i="2" s="1"/>
  <c r="C40" i="2" s="1"/>
  <c r="C41" i="2" s="1"/>
  <c r="F55" i="2" l="1"/>
  <c r="F56" i="2" s="1"/>
  <c r="E55" i="2"/>
  <c r="E56" i="2" s="1"/>
  <c r="G11" i="3"/>
  <c r="F12" i="3" s="1"/>
  <c r="C33" i="2"/>
  <c r="C34" i="2" s="1"/>
  <c r="G12" i="3" l="1"/>
  <c r="F13" i="3"/>
  <c r="D25" i="2"/>
  <c r="D28" i="2" s="1"/>
  <c r="D44" i="2"/>
  <c r="D46" i="2" s="1"/>
  <c r="C37" i="2"/>
  <c r="G13" i="3" l="1"/>
  <c r="F14" i="3" s="1"/>
  <c r="D30" i="2"/>
  <c r="D51" i="2" s="1"/>
  <c r="D52" i="2" s="1"/>
  <c r="D58" i="2" s="1"/>
  <c r="D40" i="2" s="1"/>
  <c r="D41" i="2" s="1"/>
  <c r="G14" i="3" l="1"/>
  <c r="F15" i="3"/>
  <c r="D33" i="2"/>
  <c r="D34" i="2" s="1"/>
  <c r="G15" i="3" l="1"/>
  <c r="F16" i="3"/>
  <c r="E44" i="2"/>
  <c r="E46" i="2" s="1"/>
  <c r="D37" i="2"/>
  <c r="E25" i="2"/>
  <c r="E28" i="2" s="1"/>
  <c r="G16" i="3" l="1"/>
  <c r="F17" i="3"/>
  <c r="E30" i="2"/>
  <c r="E51" i="2" s="1"/>
  <c r="E52" i="2" s="1"/>
  <c r="E58" i="2" s="1"/>
  <c r="E40" i="2" s="1"/>
  <c r="E41" i="2" s="1"/>
  <c r="G17" i="3" l="1"/>
  <c r="F18" i="3"/>
  <c r="E33" i="2"/>
  <c r="E34" i="2" s="1"/>
  <c r="E37" i="2" s="1"/>
  <c r="F44" i="2" l="1"/>
  <c r="F46" i="2" s="1"/>
  <c r="F25" i="2"/>
  <c r="F28" i="2" s="1"/>
  <c r="F30" i="2" s="1"/>
  <c r="F51" i="2" s="1"/>
  <c r="F52" i="2" s="1"/>
  <c r="F58" i="2" s="1"/>
  <c r="F40" i="2" s="1"/>
  <c r="F41" i="2" s="1"/>
  <c r="G18" i="3"/>
  <c r="F19" i="3" s="1"/>
  <c r="G19" i="3" l="1"/>
  <c r="F20" i="3" s="1"/>
  <c r="F33" i="2"/>
  <c r="B10" i="2" s="1"/>
  <c r="F34" i="2" l="1"/>
  <c r="F37" i="2" s="1"/>
  <c r="G20" i="3"/>
  <c r="F21" i="3" s="1"/>
  <c r="G21" i="3" l="1"/>
  <c r="F22" i="3" s="1"/>
  <c r="G22" i="3" l="1"/>
  <c r="F23" i="3"/>
  <c r="G23" i="3" l="1"/>
  <c r="F24" i="3" s="1"/>
  <c r="G24" i="3" l="1"/>
  <c r="F25" i="3"/>
  <c r="G25" i="3" l="1"/>
  <c r="F26" i="3" s="1"/>
  <c r="G26" i="3" l="1"/>
  <c r="F27" i="3"/>
  <c r="G27" i="3" l="1"/>
  <c r="F28" i="3" s="1"/>
  <c r="G28" i="3" l="1"/>
  <c r="F29" i="3"/>
  <c r="G29" i="3" l="1"/>
  <c r="F30" i="3" s="1"/>
  <c r="G30" i="3" l="1"/>
  <c r="F31" i="3" s="1"/>
  <c r="G31" i="3" l="1"/>
  <c r="F32" i="3" s="1"/>
  <c r="G32" i="3" l="1"/>
  <c r="F33" i="3"/>
  <c r="G33" i="3" l="1"/>
  <c r="F34" i="3" s="1"/>
  <c r="G34" i="3" l="1"/>
  <c r="F35" i="3" s="1"/>
  <c r="G35" i="3" l="1"/>
  <c r="F36" i="3" s="1"/>
  <c r="G36" i="3" l="1"/>
  <c r="F37" i="3" s="1"/>
  <c r="G37" i="3" l="1"/>
  <c r="F38" i="3" s="1"/>
  <c r="G38" i="3" l="1"/>
  <c r="F39" i="3" s="1"/>
  <c r="G39" i="3" l="1"/>
  <c r="F40" i="3" s="1"/>
  <c r="G40" i="3" l="1"/>
  <c r="F41" i="3" s="1"/>
  <c r="G41" i="3" l="1"/>
  <c r="F42" i="3" s="1"/>
  <c r="G42" i="3" l="1"/>
  <c r="F43" i="3"/>
  <c r="G43" i="3" l="1"/>
  <c r="F44" i="3" s="1"/>
  <c r="G44" i="3" l="1"/>
  <c r="F45" i="3"/>
  <c r="G45" i="3" l="1"/>
  <c r="F46" i="3" s="1"/>
  <c r="G46" i="3" l="1"/>
  <c r="F47" i="3" s="1"/>
  <c r="G47" i="3" l="1"/>
  <c r="F48" i="3" s="1"/>
  <c r="G48" i="3" l="1"/>
  <c r="F49" i="3" s="1"/>
  <c r="G49" i="3" l="1"/>
  <c r="F50" i="3" s="1"/>
  <c r="G50" i="3" l="1"/>
  <c r="F51" i="3" s="1"/>
  <c r="G51" i="3" l="1"/>
  <c r="F52" i="3" s="1"/>
  <c r="G52" i="3" l="1"/>
  <c r="F53" i="3" s="1"/>
  <c r="G53" i="3" l="1"/>
  <c r="F54" i="3" s="1"/>
  <c r="G54" i="3" l="1"/>
  <c r="F55" i="3"/>
  <c r="G55" i="3" l="1"/>
  <c r="F56" i="3" s="1"/>
  <c r="G56" i="3" l="1"/>
  <c r="F57" i="3" s="1"/>
  <c r="G57" i="3" l="1"/>
  <c r="F58" i="3" s="1"/>
  <c r="G58" i="3" l="1"/>
  <c r="F59" i="3" s="1"/>
  <c r="G59" i="3" l="1"/>
  <c r="F60" i="3" s="1"/>
  <c r="G60" i="3" l="1"/>
  <c r="F61" i="3" s="1"/>
  <c r="G61" i="3" l="1"/>
  <c r="F62" i="3" s="1"/>
  <c r="G62" i="3" l="1"/>
  <c r="F63" i="3" s="1"/>
  <c r="F64" i="3" l="1"/>
  <c r="G63" i="3"/>
  <c r="G64" i="3" l="1"/>
  <c r="F65" i="3" s="1"/>
  <c r="F66" i="3" l="1"/>
  <c r="G65" i="3"/>
  <c r="G66" i="3" l="1"/>
  <c r="F67" i="3" s="1"/>
  <c r="F68" i="3" l="1"/>
  <c r="G67" i="3"/>
  <c r="G68" i="3" l="1"/>
  <c r="F69" i="3" s="1"/>
  <c r="G69" i="3" l="1"/>
  <c r="F70" i="3" s="1"/>
  <c r="G70" i="3" l="1"/>
  <c r="F71" i="3" s="1"/>
  <c r="G71" i="3" l="1"/>
  <c r="F72" i="3" s="1"/>
  <c r="G72" i="3" l="1"/>
  <c r="F73" i="3" s="1"/>
  <c r="F74" i="3" l="1"/>
  <c r="G73" i="3"/>
  <c r="G74" i="3" l="1"/>
  <c r="F75" i="3" s="1"/>
  <c r="G75" i="3" l="1"/>
  <c r="F76" i="3" s="1"/>
  <c r="G76" i="3" l="1"/>
  <c r="F77" i="3" s="1"/>
  <c r="G77" i="3" l="1"/>
  <c r="F78" i="3" s="1"/>
  <c r="G78" i="3" l="1"/>
  <c r="F79" i="3" s="1"/>
  <c r="F80" i="3" l="1"/>
  <c r="G79" i="3"/>
  <c r="G80" i="3" l="1"/>
  <c r="F81" i="3" s="1"/>
  <c r="G81" i="3" l="1"/>
  <c r="F82" i="3" s="1"/>
  <c r="G82" i="3" l="1"/>
  <c r="F83" i="3" s="1"/>
  <c r="G83" i="3" l="1"/>
  <c r="F84" i="3" s="1"/>
  <c r="G84" i="3" l="1"/>
  <c r="F85" i="3" s="1"/>
  <c r="G85" i="3" l="1"/>
  <c r="F86" i="3" s="1"/>
  <c r="G86" i="3" l="1"/>
  <c r="F87" i="3" s="1"/>
  <c r="G87" i="3" l="1"/>
  <c r="F88" i="3" s="1"/>
  <c r="G88" i="3" l="1"/>
  <c r="F89" i="3" s="1"/>
  <c r="G89" i="3" l="1"/>
  <c r="F90" i="3" s="1"/>
  <c r="G90" i="3" l="1"/>
  <c r="F91" i="3" s="1"/>
  <c r="G91" i="3" l="1"/>
  <c r="F92" i="3" s="1"/>
  <c r="G92" i="3" l="1"/>
  <c r="F93" i="3" s="1"/>
  <c r="G93" i="3" l="1"/>
  <c r="F94" i="3" s="1"/>
  <c r="G94" i="3" l="1"/>
  <c r="F95" i="3" s="1"/>
  <c r="G95" i="3" l="1"/>
  <c r="F96" i="3" s="1"/>
  <c r="G96" i="3" l="1"/>
  <c r="F97" i="3" s="1"/>
  <c r="G97" i="3" l="1"/>
  <c r="F98" i="3" s="1"/>
  <c r="G98" i="3" l="1"/>
  <c r="F99" i="3" s="1"/>
  <c r="G99" i="3" l="1"/>
  <c r="F100" i="3" s="1"/>
  <c r="G100" i="3" l="1"/>
  <c r="F101" i="3" s="1"/>
  <c r="G101" i="3" l="1"/>
  <c r="F102" i="3" s="1"/>
  <c r="G102" i="3" l="1"/>
  <c r="F103" i="3" s="1"/>
  <c r="G103" i="3" l="1"/>
  <c r="F104" i="3" s="1"/>
  <c r="G104" i="3" l="1"/>
  <c r="F105" i="3" s="1"/>
  <c r="F106" i="3" l="1"/>
  <c r="G105" i="3"/>
  <c r="G106" i="3" l="1"/>
  <c r="F107" i="3" s="1"/>
  <c r="F108" i="3" l="1"/>
  <c r="G107" i="3"/>
  <c r="G108" i="3" l="1"/>
  <c r="F109" i="3" s="1"/>
  <c r="F110" i="3" l="1"/>
  <c r="G110" i="3" s="1"/>
  <c r="G10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hxy</author>
  </authors>
  <commentList>
    <comment ref="A5" authorId="0" shapeId="0" xr:uid="{74593160-22E6-40D1-A069-87829F3140B0}">
      <text>
        <r>
          <rPr>
            <b/>
            <sz val="9"/>
            <color indexed="81"/>
            <rFont val="宋体"/>
            <family val="3"/>
            <charset val="134"/>
          </rPr>
          <t>hxy:</t>
        </r>
        <r>
          <rPr>
            <sz val="9"/>
            <color indexed="81"/>
            <rFont val="宋体"/>
            <family val="3"/>
            <charset val="134"/>
          </rPr>
          <t xml:space="preserve">
增加新变量；通过什么入口和修改让新变量进入模型。</t>
        </r>
      </text>
    </comment>
    <comment ref="A22" authorId="0" shapeId="0" xr:uid="{59DD0381-4919-4FCB-B3C0-72BA76D1609B}">
      <text>
        <r>
          <rPr>
            <b/>
            <sz val="12"/>
            <color indexed="81"/>
            <rFont val="宋体"/>
            <family val="3"/>
            <charset val="134"/>
          </rPr>
          <t>hxy:</t>
        </r>
        <r>
          <rPr>
            <sz val="12"/>
            <color indexed="81"/>
            <rFont val="宋体"/>
            <family val="3"/>
            <charset val="134"/>
          </rPr>
          <t xml:space="preserve">
拷贝公式之后，考察各个单元格的公式。大部分都是本地单元格（本工作表内部关系），所以不用修改。
有涉及第三个工作表的，需要查看，决定是否修改。
这里有场景调整，也需要修改公式。修改方式：将原有的“年初有效保单数”作为新的场景的入口，这样就不会改动模块。
抽象地说，这种建模思想来自编程中的接口和封装概念。如无必要不要修改模块本身。</t>
        </r>
      </text>
    </comment>
    <comment ref="A32" authorId="0" shapeId="0" xr:uid="{DDEF5CC2-DC70-4217-B9D0-EDAFF73CB69C}">
      <text>
        <r>
          <rPr>
            <b/>
            <sz val="9"/>
            <color indexed="81"/>
            <rFont val="宋体"/>
            <family val="3"/>
            <charset val="134"/>
          </rPr>
          <t>hxy:</t>
        </r>
        <r>
          <rPr>
            <sz val="9"/>
            <color indexed="81"/>
            <rFont val="宋体"/>
            <family val="3"/>
            <charset val="134"/>
          </rPr>
          <t xml:space="preserve">
不要用硬编码，比如1000*死亡数。用变量名来代替常数。</t>
        </r>
      </text>
    </comment>
    <comment ref="B41" authorId="0" shapeId="0" xr:uid="{2C6E0EDC-C059-417D-934D-E8F723A290B9}">
      <text>
        <r>
          <rPr>
            <b/>
            <sz val="9"/>
            <color indexed="81"/>
            <rFont val="宋体"/>
            <family val="3"/>
            <charset val="134"/>
          </rPr>
          <t>有点数据驱动的意思。</t>
        </r>
      </text>
    </comment>
    <comment ref="A45" authorId="0" shapeId="0" xr:uid="{5D836203-C00F-4DF6-AAA7-2FBADF7FA5E8}">
      <text>
        <r>
          <rPr>
            <b/>
            <sz val="9"/>
            <color indexed="81"/>
            <rFont val="宋体"/>
            <family val="3"/>
            <charset val="134"/>
          </rPr>
          <t>hxy:</t>
        </r>
        <r>
          <rPr>
            <sz val="9"/>
            <color indexed="81"/>
            <rFont val="宋体"/>
            <family val="3"/>
            <charset val="134"/>
          </rPr>
          <t xml:space="preserve">
年末负债的核算优先于利润的核算。</t>
        </r>
      </text>
    </comment>
  </commentList>
</comments>
</file>

<file path=xl/sharedStrings.xml><?xml version="1.0" encoding="utf-8"?>
<sst xmlns="http://schemas.openxmlformats.org/spreadsheetml/2006/main" count="87" uniqueCount="83">
  <si>
    <t>产品特征</t>
    <phoneticPr fontId="3" type="noConversion"/>
  </si>
  <si>
    <t>保费</t>
    <phoneticPr fontId="3" type="noConversion"/>
  </si>
  <si>
    <t>封装和接口</t>
    <phoneticPr fontId="3" type="noConversion"/>
  </si>
  <si>
    <t>默认条件：所有单元格锁定，保护工作表等于锁定所有单元格。我们要通过“单元格格式设置”来解锁。解锁之后再保护。</t>
    <phoneticPr fontId="3" type="noConversion"/>
  </si>
  <si>
    <t>保额</t>
    <phoneticPr fontId="3" type="noConversion"/>
  </si>
  <si>
    <t>保护工作表；单元格锁定。</t>
    <phoneticPr fontId="3" type="noConversion"/>
  </si>
  <si>
    <t>交费期</t>
    <phoneticPr fontId="3" type="noConversion"/>
  </si>
  <si>
    <t>傻瓜化；界面</t>
    <phoneticPr fontId="3" type="noConversion"/>
  </si>
  <si>
    <t>场景</t>
    <phoneticPr fontId="3" type="noConversion"/>
  </si>
  <si>
    <t>利率</t>
    <phoneticPr fontId="3" type="noConversion"/>
  </si>
  <si>
    <t>保单数</t>
    <phoneticPr fontId="3" type="noConversion"/>
  </si>
  <si>
    <t>营业预测</t>
    <phoneticPr fontId="3" type="noConversion"/>
  </si>
  <si>
    <t>年初有效保单数</t>
    <phoneticPr fontId="3" type="noConversion"/>
  </si>
  <si>
    <t>年初保费收入</t>
    <phoneticPr fontId="3" type="noConversion"/>
  </si>
  <si>
    <t>年初基金</t>
    <phoneticPr fontId="3" type="noConversion"/>
  </si>
  <si>
    <t>年初投资资产</t>
    <phoneticPr fontId="3" type="noConversion"/>
  </si>
  <si>
    <t>本年投资收益率</t>
    <phoneticPr fontId="3" type="noConversion"/>
  </si>
  <si>
    <t>本年投资收益</t>
    <phoneticPr fontId="3" type="noConversion"/>
  </si>
  <si>
    <t>本年死亡数</t>
    <phoneticPr fontId="3" type="noConversion"/>
  </si>
  <si>
    <t>本年死亡给付</t>
    <phoneticPr fontId="3" type="noConversion"/>
  </si>
  <si>
    <t>利润分配前年末基金</t>
    <phoneticPr fontId="3" type="noConversion"/>
  </si>
  <si>
    <t>利润分配后年末基金</t>
    <phoneticPr fontId="3" type="noConversion"/>
  </si>
  <si>
    <t>年末有效保单组</t>
    <phoneticPr fontId="3" type="noConversion"/>
  </si>
  <si>
    <t>责任准备金</t>
    <phoneticPr fontId="3" type="noConversion"/>
  </si>
  <si>
    <t>资产份额(分配后)</t>
    <phoneticPr fontId="3" type="noConversion"/>
  </si>
  <si>
    <t>积累因子</t>
    <phoneticPr fontId="3" type="noConversion"/>
  </si>
  <si>
    <t>期初待分配利润</t>
    <phoneticPr fontId="3" type="noConversion"/>
  </si>
  <si>
    <t>本期期末利润分配</t>
    <phoneticPr fontId="3" type="noConversion"/>
  </si>
  <si>
    <t>预测财务报表</t>
    <phoneticPr fontId="3" type="noConversion"/>
  </si>
  <si>
    <t>资产负债表(分配后)</t>
    <phoneticPr fontId="3" type="noConversion"/>
  </si>
  <si>
    <t>资产</t>
    <phoneticPr fontId="3" type="noConversion"/>
  </si>
  <si>
    <t>负债</t>
    <phoneticPr fontId="3" type="noConversion"/>
  </si>
  <si>
    <t>所有者权益(分配后)</t>
    <phoneticPr fontId="3" type="noConversion"/>
  </si>
  <si>
    <t>利润表</t>
    <phoneticPr fontId="3" type="noConversion"/>
  </si>
  <si>
    <t>收入</t>
    <phoneticPr fontId="3" type="noConversion"/>
  </si>
  <si>
    <t>保费收入</t>
    <phoneticPr fontId="3" type="noConversion"/>
  </si>
  <si>
    <t>投资收益</t>
    <phoneticPr fontId="3" type="noConversion"/>
  </si>
  <si>
    <t>收入小计</t>
    <phoneticPr fontId="3" type="noConversion"/>
  </si>
  <si>
    <t>费用</t>
    <phoneticPr fontId="3" type="noConversion"/>
  </si>
  <si>
    <t>死亡给付</t>
    <phoneticPr fontId="3" type="noConversion"/>
  </si>
  <si>
    <t>准备金提转差</t>
    <phoneticPr fontId="3" type="noConversion"/>
  </si>
  <si>
    <t>费用小计</t>
    <phoneticPr fontId="3" type="noConversion"/>
  </si>
  <si>
    <t>利润</t>
    <phoneticPr fontId="3" type="noConversion"/>
  </si>
  <si>
    <t>年龄</t>
  </si>
  <si>
    <t>非养老金业务表</t>
  </si>
  <si>
    <t>养老金业务表</t>
  </si>
  <si>
    <r>
      <t>男</t>
    </r>
    <r>
      <rPr>
        <sz val="10"/>
        <rFont val="Times New Roman"/>
        <family val="1"/>
      </rPr>
      <t>(CL1)</t>
    </r>
    <phoneticPr fontId="12" type="noConversion"/>
  </si>
  <si>
    <r>
      <t>女</t>
    </r>
    <r>
      <rPr>
        <sz val="10"/>
        <rFont val="Times New Roman"/>
        <family val="1"/>
      </rPr>
      <t>(CL2)</t>
    </r>
  </si>
  <si>
    <r>
      <t>男</t>
    </r>
    <r>
      <rPr>
        <sz val="10"/>
        <rFont val="Times New Roman"/>
        <family val="1"/>
      </rPr>
      <t>(CL3)</t>
    </r>
  </si>
  <si>
    <r>
      <t>女</t>
    </r>
    <r>
      <rPr>
        <sz val="10"/>
        <rFont val="Times New Roman"/>
        <family val="1"/>
      </rPr>
      <t>(CL4)</t>
    </r>
  </si>
  <si>
    <t>男</t>
    <phoneticPr fontId="12" type="noConversion"/>
  </si>
  <si>
    <t>女</t>
    <phoneticPr fontId="12" type="noConversion"/>
  </si>
  <si>
    <t>lx</t>
    <phoneticPr fontId="12" type="noConversion"/>
  </si>
  <si>
    <t>dx</t>
    <phoneticPr fontId="12" type="noConversion"/>
  </si>
  <si>
    <t>投保年龄</t>
    <phoneticPr fontId="3" type="noConversion"/>
  </si>
  <si>
    <t>投保性别</t>
    <phoneticPr fontId="3" type="noConversion"/>
  </si>
  <si>
    <t>男</t>
    <phoneticPr fontId="3" type="noConversion"/>
  </si>
  <si>
    <t>生命表</t>
    <phoneticPr fontId="3" type="noConversion"/>
  </si>
  <si>
    <t>CL03</t>
    <phoneticPr fontId="3" type="noConversion"/>
  </si>
  <si>
    <t>死亡率调整因子</t>
    <phoneticPr fontId="3" type="noConversion"/>
  </si>
  <si>
    <t>死亡率</t>
    <phoneticPr fontId="3" type="noConversion"/>
  </si>
  <si>
    <t>Index函数</t>
    <phoneticPr fontId="3" type="noConversion"/>
  </si>
  <si>
    <t>Lookup函数系列</t>
    <phoneticPr fontId="3" type="noConversion"/>
  </si>
  <si>
    <t>CL1</t>
    <phoneticPr fontId="3" type="noConversion"/>
  </si>
  <si>
    <t>CL2</t>
    <phoneticPr fontId="3" type="noConversion"/>
  </si>
  <si>
    <t>CL3</t>
  </si>
  <si>
    <t>CL4</t>
  </si>
  <si>
    <t>选用生命表</t>
    <phoneticPr fontId="3" type="noConversion"/>
  </si>
  <si>
    <t>数据有效性——自定义序列</t>
    <phoneticPr fontId="3" type="noConversion"/>
  </si>
  <si>
    <t>最终的分配前基金</t>
    <phoneticPr fontId="3" type="noConversion"/>
  </si>
  <si>
    <t>保险期间</t>
    <phoneticPr fontId="3" type="noConversion"/>
  </si>
  <si>
    <t>CL1</t>
    <phoneticPr fontId="3" type="noConversion"/>
  </si>
  <si>
    <t>CL2</t>
    <phoneticPr fontId="3" type="noConversion"/>
  </si>
  <si>
    <t>CL3</t>
    <phoneticPr fontId="3" type="noConversion"/>
  </si>
  <si>
    <t>CL4</t>
    <phoneticPr fontId="3" type="noConversion"/>
  </si>
  <si>
    <t>佣金%</t>
    <phoneticPr fontId="3" type="noConversion"/>
  </si>
  <si>
    <t>费用%</t>
    <phoneticPr fontId="3" type="noConversion"/>
  </si>
  <si>
    <t>费用每千元保额</t>
    <phoneticPr fontId="3" type="noConversion"/>
  </si>
  <si>
    <t>费用每单</t>
    <phoneticPr fontId="3" type="noConversion"/>
  </si>
  <si>
    <t>年初佣金</t>
    <phoneticPr fontId="3" type="noConversion"/>
  </si>
  <si>
    <t>年初费用</t>
    <phoneticPr fontId="3" type="noConversion"/>
  </si>
  <si>
    <t>求和个数</t>
    <phoneticPr fontId="3" type="noConversion"/>
  </si>
  <si>
    <t>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</si>
</sst>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0"/>
    <numFmt numFmtId="177" formatCode="0.000000"/>
    <numFmt numFmtId="178" formatCode="_ * #,##0.00000_ ;_ * \-#,##0.00000_ ;_ * &quot;-&quot;??_ ;_ @_ "/>
  </numFmts>
  <fonts count="1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4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/>
    <xf numFmtId="0" fontId="13" fillId="0" borderId="0"/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10" fontId="4" fillId="0" borderId="0" xfId="2" applyNumberFormat="1" applyFont="1" applyProtection="1">
      <alignment vertical="center"/>
      <protection locked="0"/>
    </xf>
    <xf numFmtId="0" fontId="0" fillId="0" borderId="0" xfId="0" applyFont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10" fontId="1" fillId="0" borderId="1" xfId="0" applyNumberFormat="1" applyFont="1" applyBorder="1">
      <alignment vertical="center"/>
    </xf>
    <xf numFmtId="10" fontId="0" fillId="4" borderId="0" xfId="2" applyNumberFormat="1" applyFont="1" applyFill="1">
      <alignment vertical="center"/>
    </xf>
    <xf numFmtId="0" fontId="0" fillId="3" borderId="0" xfId="0" applyFill="1">
      <alignment vertical="center"/>
    </xf>
    <xf numFmtId="0" fontId="11" fillId="0" borderId="0" xfId="3" applyFont="1"/>
    <xf numFmtId="0" fontId="10" fillId="0" borderId="1" xfId="3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1" fillId="0" borderId="1" xfId="3" applyFont="1" applyBorder="1"/>
    <xf numFmtId="177" fontId="11" fillId="0" borderId="1" xfId="3" applyNumberFormat="1" applyFont="1" applyBorder="1"/>
    <xf numFmtId="0" fontId="13" fillId="0" borderId="0" xfId="4"/>
    <xf numFmtId="177" fontId="11" fillId="0" borderId="0" xfId="3" applyNumberFormat="1" applyFont="1"/>
    <xf numFmtId="9" fontId="0" fillId="0" borderId="0" xfId="2" applyFont="1">
      <alignment vertical="center"/>
    </xf>
    <xf numFmtId="178" fontId="4" fillId="0" borderId="0" xfId="1" applyNumberFormat="1" applyFont="1" applyProtection="1">
      <alignment vertical="center"/>
      <protection locked="0"/>
    </xf>
    <xf numFmtId="0" fontId="0" fillId="0" borderId="0" xfId="0" applyAlignment="1">
      <alignment horizontal="center" vertical="center"/>
    </xf>
    <xf numFmtId="43" fontId="4" fillId="0" borderId="0" xfId="1" applyFont="1">
      <alignment vertical="center"/>
    </xf>
    <xf numFmtId="176" fontId="4" fillId="0" borderId="0" xfId="0" applyNumberFormat="1" applyFont="1">
      <alignment vertical="center"/>
    </xf>
    <xf numFmtId="43" fontId="1" fillId="0" borderId="1" xfId="0" applyNumberFormat="1" applyFont="1" applyBorder="1" applyProtection="1">
      <alignment vertical="center"/>
      <protection locked="0"/>
    </xf>
    <xf numFmtId="0" fontId="1" fillId="0" borderId="0" xfId="0" applyFont="1" applyBorder="1" applyProtection="1">
      <alignment vertical="center"/>
      <protection locked="0"/>
    </xf>
    <xf numFmtId="43" fontId="1" fillId="0" borderId="0" xfId="0" applyNumberFormat="1" applyFont="1" applyBorder="1" applyProtection="1">
      <alignment vertical="center"/>
      <protection locked="0"/>
    </xf>
    <xf numFmtId="0" fontId="0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10" fillId="0" borderId="1" xfId="3" applyFont="1" applyBorder="1" applyAlignment="1">
      <alignment horizontal="center"/>
    </xf>
    <xf numFmtId="0" fontId="11" fillId="0" borderId="1" xfId="3" applyFont="1" applyBorder="1" applyAlignment="1">
      <alignment horizontal="center"/>
    </xf>
  </cellXfs>
  <cellStyles count="5">
    <cellStyle name="Normal_Book3" xfId="4" xr:uid="{CE8E99B6-C69F-4E96-85C9-1BC7DF36B613}"/>
    <cellStyle name="百分比" xfId="2" builtinId="5"/>
    <cellStyle name="常规" xfId="0" builtinId="0"/>
    <cellStyle name="常规_中国人寿保险业经验生命表的两个版本" xfId="3" xr:uid="{31AFE211-42D7-4036-83CC-E19AA48251AA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C$10" horiz="1" max="20000" page="10" val="175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7</xdr:row>
          <xdr:rowOff>28575</xdr:rowOff>
        </xdr:from>
        <xdr:to>
          <xdr:col>4</xdr:col>
          <xdr:colOff>752475</xdr:colOff>
          <xdr:row>8</xdr:row>
          <xdr:rowOff>19050</xdr:rowOff>
        </xdr:to>
        <xdr:sp macro="" textlink="">
          <xdr:nvSpPr>
            <xdr:cNvPr id="2054" name="滚动条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509;&#21475;&#29983;&#21629;&#34920;&#19982;&#25968;&#32452;&#20844;&#243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1934;&#31639;&#24314;&#27169;2017&#35838;&#31243;\&#31532;&#19977;&#35762;&#21333;&#19968;&#21033;&#28070;&#36733;&#20307;&#20043;&#32473;&#201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03"/>
      <sheetName val="数组公式之威力"/>
    </sheetNames>
    <sheetDataSet>
      <sheetData sheetId="0"/>
      <sheetData sheetId="1">
        <row r="4">
          <cell r="B4">
            <v>3</v>
          </cell>
        </row>
        <row r="5">
          <cell r="B5">
            <v>0.92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价"/>
      <sheetName val="保险期间可变"/>
      <sheetName val="定价 (2)"/>
      <sheetName val="定价 (3)"/>
      <sheetName val="递推财务报表V1"/>
      <sheetName val="递推财务报表V2"/>
      <sheetName val="预测财务报表"/>
      <sheetName val="整合预测"/>
    </sheetNames>
    <sheetDataSet>
      <sheetData sheetId="0">
        <row r="22">
          <cell r="B22">
            <v>0.55822099980039652</v>
          </cell>
          <cell r="C22">
            <v>0.86316220126989096</v>
          </cell>
          <cell r="D22">
            <v>0.89535507231782552</v>
          </cell>
          <cell r="E22">
            <v>0.62639433005945788</v>
          </cell>
          <cell r="F22">
            <v>0</v>
          </cell>
        </row>
      </sheetData>
      <sheetData sheetId="1"/>
      <sheetData sheetId="2">
        <row r="15">
          <cell r="F15">
            <v>236491.01527012419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0FDD-5978-406D-A48E-66C84FA8536F}">
  <sheetPr codeName="Sheet1">
    <outlinePr summaryBelow="0" summaryRight="0"/>
  </sheetPr>
  <dimension ref="A1:K59"/>
  <sheetViews>
    <sheetView tabSelected="1" topLeftCell="A12" workbookViewId="0">
      <selection activeCell="K19" sqref="K19"/>
    </sheetView>
  </sheetViews>
  <sheetFormatPr defaultRowHeight="14.25" outlineLevelRow="1" x14ac:dyDescent="0.2"/>
  <cols>
    <col min="1" max="1" width="17.75" customWidth="1"/>
    <col min="2" max="2" width="15.875" customWidth="1"/>
    <col min="3" max="3" width="12.125" customWidth="1"/>
    <col min="4" max="4" width="11.625" bestFit="1" customWidth="1"/>
    <col min="5" max="5" width="12.75" customWidth="1"/>
    <col min="6" max="6" width="13.625" customWidth="1"/>
    <col min="7" max="7" width="12" customWidth="1"/>
  </cols>
  <sheetData>
    <row r="1" spans="1:11" x14ac:dyDescent="0.2">
      <c r="A1" t="s">
        <v>0</v>
      </c>
    </row>
    <row r="2" spans="1:11" outlineLevel="1" x14ac:dyDescent="0.2">
      <c r="A2" s="1" t="s">
        <v>1</v>
      </c>
      <c r="B2" s="23">
        <f>4+C10/20000</f>
        <v>4.0875000000000004</v>
      </c>
      <c r="J2" t="s">
        <v>3</v>
      </c>
    </row>
    <row r="3" spans="1:11" outlineLevel="1" x14ac:dyDescent="0.2">
      <c r="A3" s="1" t="s">
        <v>4</v>
      </c>
      <c r="B3" s="1">
        <v>1000</v>
      </c>
      <c r="J3" t="s">
        <v>2</v>
      </c>
    </row>
    <row r="4" spans="1:11" outlineLevel="1" x14ac:dyDescent="0.2">
      <c r="A4" s="3" t="s">
        <v>70</v>
      </c>
      <c r="B4" s="1">
        <v>5</v>
      </c>
      <c r="J4" t="s">
        <v>5</v>
      </c>
    </row>
    <row r="5" spans="1:11" outlineLevel="1" x14ac:dyDescent="0.2">
      <c r="A5" s="1" t="s">
        <v>6</v>
      </c>
      <c r="B5" s="1">
        <v>5</v>
      </c>
    </row>
    <row r="6" spans="1:11" outlineLevel="1" x14ac:dyDescent="0.2">
      <c r="A6" s="3" t="s">
        <v>54</v>
      </c>
      <c r="B6" s="1">
        <v>45</v>
      </c>
      <c r="J6" t="s">
        <v>7</v>
      </c>
    </row>
    <row r="7" spans="1:11" outlineLevel="1" x14ac:dyDescent="0.2">
      <c r="A7" s="3" t="s">
        <v>55</v>
      </c>
      <c r="B7" s="3" t="s">
        <v>56</v>
      </c>
      <c r="J7" t="s">
        <v>62</v>
      </c>
    </row>
    <row r="8" spans="1:11" outlineLevel="1" x14ac:dyDescent="0.2">
      <c r="A8" s="3" t="s">
        <v>57</v>
      </c>
      <c r="B8" s="3" t="s">
        <v>58</v>
      </c>
      <c r="J8" t="s">
        <v>61</v>
      </c>
    </row>
    <row r="9" spans="1:11" outlineLevel="1" x14ac:dyDescent="0.2">
      <c r="A9" s="3" t="s">
        <v>59</v>
      </c>
      <c r="B9" s="19">
        <v>1.5</v>
      </c>
    </row>
    <row r="10" spans="1:11" outlineLevel="1" x14ac:dyDescent="0.2">
      <c r="A10" s="3" t="s">
        <v>69</v>
      </c>
      <c r="B10" s="22">
        <f>INDEX(B33:BB33,保险期间)</f>
        <v>1017.6793519482017</v>
      </c>
      <c r="C10" s="11">
        <v>1750</v>
      </c>
    </row>
    <row r="11" spans="1:11" outlineLevel="1" x14ac:dyDescent="0.2">
      <c r="A11" s="3"/>
      <c r="B11" s="19"/>
    </row>
    <row r="12" spans="1:11" x14ac:dyDescent="0.2">
      <c r="A12" t="s">
        <v>8</v>
      </c>
      <c r="B12">
        <v>1</v>
      </c>
      <c r="C12">
        <f t="shared" ref="C12:K12" si="0">IF(B12&lt;保险期间,B12+1,"")</f>
        <v>2</v>
      </c>
      <c r="D12">
        <f t="shared" si="0"/>
        <v>3</v>
      </c>
      <c r="E12">
        <f t="shared" si="0"/>
        <v>4</v>
      </c>
      <c r="F12">
        <f t="shared" si="0"/>
        <v>5</v>
      </c>
      <c r="G12" t="str">
        <f t="shared" si="0"/>
        <v/>
      </c>
      <c r="H12" t="str">
        <f t="shared" si="0"/>
        <v/>
      </c>
      <c r="I12" t="str">
        <f t="shared" si="0"/>
        <v/>
      </c>
      <c r="J12" t="str">
        <f t="shared" si="0"/>
        <v/>
      </c>
      <c r="K12" t="str">
        <f t="shared" si="0"/>
        <v/>
      </c>
    </row>
    <row r="13" spans="1:11" outlineLevel="1" x14ac:dyDescent="0.2">
      <c r="A13" s="1" t="s">
        <v>9</v>
      </c>
      <c r="B13" s="2">
        <v>0.05</v>
      </c>
      <c r="C13" s="2">
        <v>0.05</v>
      </c>
      <c r="D13" s="2">
        <v>0.05</v>
      </c>
      <c r="E13" s="2">
        <v>0.05</v>
      </c>
      <c r="F13" s="2">
        <v>0.05</v>
      </c>
    </row>
    <row r="14" spans="1:11" outlineLevel="1" x14ac:dyDescent="0.2">
      <c r="A14" s="3" t="s">
        <v>60</v>
      </c>
      <c r="B14" s="20">
        <f>INDEX(生命表, 投保年龄+B12,2)*死亡率调整因子</f>
        <v>3.6195000000000003E-3</v>
      </c>
      <c r="C14" s="20">
        <f>INDEX(生命表, 投保年龄+C12,2)*死亡率调整因子</f>
        <v>3.8925000000000001E-3</v>
      </c>
      <c r="D14" s="20">
        <f>INDEX(生命表, 投保年龄+D12,2)*死亡率调整因子</f>
        <v>4.2075000000000003E-3</v>
      </c>
      <c r="E14" s="20">
        <f>INDEX(生命表, 投保年龄+E12,2)*死亡率调整因子</f>
        <v>4.5630000000000002E-3</v>
      </c>
      <c r="F14" s="20">
        <f>INDEX(生命表, 投保年龄+F12,2)*死亡率调整因子</f>
        <v>4.9484999999999998E-3</v>
      </c>
    </row>
    <row r="15" spans="1:11" outlineLevel="1" x14ac:dyDescent="0.2">
      <c r="A15" s="3" t="s">
        <v>10</v>
      </c>
      <c r="B15" s="4">
        <v>949840</v>
      </c>
      <c r="C15" s="24">
        <f>B15-B15*B14</f>
        <v>946402.05411999999</v>
      </c>
      <c r="D15" s="24">
        <f>C15-C15*C14</f>
        <v>942718.18412433786</v>
      </c>
      <c r="E15" s="24">
        <f>D15-D15*D14</f>
        <v>938751.69736463472</v>
      </c>
      <c r="F15" s="24">
        <f>E15-E15*E14</f>
        <v>934468.17336955993</v>
      </c>
      <c r="G15" s="24">
        <f>F15-F15*F14</f>
        <v>929843.9576136407</v>
      </c>
    </row>
    <row r="16" spans="1:11" outlineLevel="1" x14ac:dyDescent="0.2">
      <c r="A16" s="27" t="s">
        <v>75</v>
      </c>
      <c r="B16" s="25"/>
      <c r="C16" s="26"/>
      <c r="D16" s="26"/>
      <c r="E16" s="26"/>
      <c r="F16" s="26"/>
      <c r="G16" s="26"/>
    </row>
    <row r="17" spans="1:7" outlineLevel="1" x14ac:dyDescent="0.2">
      <c r="A17" s="27" t="s">
        <v>76</v>
      </c>
      <c r="B17" s="25"/>
      <c r="C17" s="26"/>
      <c r="D17" s="26"/>
      <c r="E17" s="26"/>
      <c r="F17" s="26"/>
      <c r="G17" s="26"/>
    </row>
    <row r="18" spans="1:7" outlineLevel="1" x14ac:dyDescent="0.2">
      <c r="A18" s="27" t="s">
        <v>77</v>
      </c>
      <c r="B18" s="25"/>
      <c r="C18" s="26"/>
      <c r="D18" s="26"/>
      <c r="E18" s="26"/>
      <c r="F18" s="26"/>
      <c r="G18" s="26"/>
    </row>
    <row r="19" spans="1:7" outlineLevel="1" x14ac:dyDescent="0.2">
      <c r="A19" s="27" t="s">
        <v>78</v>
      </c>
      <c r="B19" s="20"/>
      <c r="C19" s="20"/>
      <c r="D19" s="20"/>
      <c r="E19" s="20"/>
      <c r="F19" s="20"/>
    </row>
    <row r="20" spans="1:7" outlineLevel="1" x14ac:dyDescent="0.2"/>
    <row r="21" spans="1:7" outlineLevel="1" x14ac:dyDescent="0.2"/>
    <row r="22" spans="1:7" x14ac:dyDescent="0.2">
      <c r="A22" t="s">
        <v>11</v>
      </c>
    </row>
    <row r="23" spans="1:7" outlineLevel="1" x14ac:dyDescent="0.2">
      <c r="A23" s="5" t="s">
        <v>12</v>
      </c>
      <c r="B23" s="5">
        <f t="shared" ref="B23:G23" si="1">B15</f>
        <v>949840</v>
      </c>
      <c r="C23" s="5">
        <f t="shared" si="1"/>
        <v>946402.05411999999</v>
      </c>
      <c r="D23" s="5">
        <f t="shared" si="1"/>
        <v>942718.18412433786</v>
      </c>
      <c r="E23" s="5">
        <f t="shared" si="1"/>
        <v>938751.69736463472</v>
      </c>
      <c r="F23" s="5">
        <f t="shared" si="1"/>
        <v>934468.17336955993</v>
      </c>
      <c r="G23" s="5">
        <f t="shared" si="1"/>
        <v>929843.9576136407</v>
      </c>
    </row>
    <row r="24" spans="1:7" outlineLevel="1" x14ac:dyDescent="0.2">
      <c r="A24" s="5" t="s">
        <v>13</v>
      </c>
      <c r="B24" s="5">
        <f>IF(B22&lt;=交费期,B23*保费,0)</f>
        <v>3882471.0000000005</v>
      </c>
      <c r="C24" s="5">
        <f>IF(C22&lt;=交费期,C23*保费,0)</f>
        <v>3868418.3962155003</v>
      </c>
      <c r="D24" s="5">
        <f>IF(D22&lt;=交费期,D23*保费,0)</f>
        <v>3853360.5776082315</v>
      </c>
      <c r="E24" s="5">
        <f>IF(E22&lt;=交费期,E23*保费,0)</f>
        <v>3837147.562977945</v>
      </c>
      <c r="F24" s="5">
        <f>IF(F22&lt;=交费期,F23*保费,0)</f>
        <v>3819638.6586480765</v>
      </c>
      <c r="G24" s="1"/>
    </row>
    <row r="25" spans="1:7" outlineLevel="1" x14ac:dyDescent="0.2">
      <c r="A25" s="5" t="s">
        <v>14</v>
      </c>
      <c r="B25" s="5">
        <v>0</v>
      </c>
      <c r="C25" s="6">
        <f>B34</f>
        <v>528301.50086401543</v>
      </c>
      <c r="D25" s="6">
        <f t="shared" ref="D25:F25" si="2">C34</f>
        <v>813718.70298591862</v>
      </c>
      <c r="E25" s="6">
        <f t="shared" si="2"/>
        <v>840516.09388239402</v>
      </c>
      <c r="F25" s="6">
        <f t="shared" si="2"/>
        <v>585345.56541970978</v>
      </c>
      <c r="G25" s="1"/>
    </row>
    <row r="26" spans="1:7" outlineLevel="1" x14ac:dyDescent="0.2">
      <c r="A26" s="28" t="s">
        <v>79</v>
      </c>
      <c r="B26" s="5"/>
      <c r="C26" s="6"/>
      <c r="D26" s="6"/>
      <c r="E26" s="6"/>
      <c r="F26" s="6"/>
      <c r="G26" s="1"/>
    </row>
    <row r="27" spans="1:7" outlineLevel="1" x14ac:dyDescent="0.2">
      <c r="A27" s="28" t="s">
        <v>80</v>
      </c>
      <c r="B27" s="5"/>
      <c r="C27" s="6"/>
      <c r="D27" s="6"/>
      <c r="E27" s="6"/>
      <c r="F27" s="6"/>
      <c r="G27" s="1"/>
    </row>
    <row r="28" spans="1:7" outlineLevel="1" x14ac:dyDescent="0.2">
      <c r="A28" s="5" t="s">
        <v>15</v>
      </c>
      <c r="B28" s="5">
        <f>B25+B24</f>
        <v>3882471.0000000005</v>
      </c>
      <c r="C28" s="5">
        <f>C25+C24</f>
        <v>4396719.8970795162</v>
      </c>
      <c r="D28" s="5">
        <f t="shared" ref="D28:F28" si="3">D25+D24</f>
        <v>4667079.2805941496</v>
      </c>
      <c r="E28" s="5">
        <f t="shared" si="3"/>
        <v>4677663.6568603385</v>
      </c>
      <c r="F28" s="5">
        <f t="shared" si="3"/>
        <v>4404984.2240677867</v>
      </c>
      <c r="G28" s="1"/>
    </row>
    <row r="29" spans="1:7" outlineLevel="1" x14ac:dyDescent="0.2">
      <c r="A29" s="5" t="s">
        <v>16</v>
      </c>
      <c r="B29" s="7">
        <f>B13</f>
        <v>0.05</v>
      </c>
      <c r="C29" s="7">
        <f>C13</f>
        <v>0.05</v>
      </c>
      <c r="D29" s="7">
        <f>D13</f>
        <v>0.05</v>
      </c>
      <c r="E29" s="7">
        <f>E13</f>
        <v>0.05</v>
      </c>
      <c r="F29" s="7">
        <f>F13</f>
        <v>0.05</v>
      </c>
      <c r="G29" s="1"/>
    </row>
    <row r="30" spans="1:7" outlineLevel="1" x14ac:dyDescent="0.2">
      <c r="A30" s="5" t="s">
        <v>17</v>
      </c>
      <c r="B30" s="5">
        <f>B28*B29</f>
        <v>194123.55000000005</v>
      </c>
      <c r="C30" s="5">
        <f>C28*C29</f>
        <v>219835.99485397583</v>
      </c>
      <c r="D30" s="5">
        <f t="shared" ref="D30:F30" si="4">D28*D29</f>
        <v>233353.96402970748</v>
      </c>
      <c r="E30" s="5">
        <f t="shared" si="4"/>
        <v>233883.18284301693</v>
      </c>
      <c r="F30" s="5">
        <f t="shared" si="4"/>
        <v>220249.21120338934</v>
      </c>
      <c r="G30" s="1"/>
    </row>
    <row r="31" spans="1:7" outlineLevel="1" x14ac:dyDescent="0.2">
      <c r="A31" s="5" t="s">
        <v>18</v>
      </c>
      <c r="B31" s="5">
        <f>B23-C23</f>
        <v>3437.9458800000139</v>
      </c>
      <c r="C31" s="5">
        <f>C23-D23</f>
        <v>3683.8699956621276</v>
      </c>
      <c r="D31" s="5">
        <f t="shared" ref="D31:F31" si="5">D23-E23</f>
        <v>3966.4867597031407</v>
      </c>
      <c r="E31" s="5">
        <f t="shared" si="5"/>
        <v>4283.5239950747928</v>
      </c>
      <c r="F31" s="5">
        <f t="shared" si="5"/>
        <v>4624.2157559192274</v>
      </c>
      <c r="G31" s="1"/>
    </row>
    <row r="32" spans="1:7" outlineLevel="1" x14ac:dyDescent="0.2">
      <c r="A32" s="5" t="s">
        <v>19</v>
      </c>
      <c r="B32" s="5">
        <f>B31*保额</f>
        <v>3437945.8800000139</v>
      </c>
      <c r="C32" s="5">
        <f>C31*保额</f>
        <v>3683869.9956621276</v>
      </c>
      <c r="D32" s="5">
        <f>D31*保额</f>
        <v>3966486.7597031407</v>
      </c>
      <c r="E32" s="5">
        <f>E31*保额</f>
        <v>4283523.9950747928</v>
      </c>
      <c r="F32" s="5">
        <f>F31*保额</f>
        <v>4624215.7559192274</v>
      </c>
      <c r="G32" s="1"/>
    </row>
    <row r="33" spans="1:7" outlineLevel="1" x14ac:dyDescent="0.2">
      <c r="A33" s="5" t="s">
        <v>20</v>
      </c>
      <c r="B33" s="5">
        <f>B28+B30-B32</f>
        <v>638648.66999998689</v>
      </c>
      <c r="C33" s="5">
        <f>C28+C30-C32</f>
        <v>932685.89627136476</v>
      </c>
      <c r="D33" s="5">
        <f t="shared" ref="D33:F33" si="6">D28+D30-D32</f>
        <v>933946.48492071591</v>
      </c>
      <c r="E33" s="5">
        <f t="shared" si="6"/>
        <v>628022.84462856222</v>
      </c>
      <c r="F33" s="8">
        <f t="shared" si="6"/>
        <v>1017.6793519482017</v>
      </c>
      <c r="G33" s="1"/>
    </row>
    <row r="34" spans="1:7" outlineLevel="1" x14ac:dyDescent="0.2">
      <c r="A34" s="5" t="s">
        <v>21</v>
      </c>
      <c r="B34" s="6">
        <f>B33-B40</f>
        <v>528301.50086401543</v>
      </c>
      <c r="C34" s="6">
        <f>C33-C40</f>
        <v>813718.70298591862</v>
      </c>
      <c r="D34" s="6">
        <f t="shared" ref="D34:F34" si="7">D33-D40</f>
        <v>840516.09388239402</v>
      </c>
      <c r="E34" s="6">
        <f t="shared" si="7"/>
        <v>585345.56541970978</v>
      </c>
      <c r="F34" s="6">
        <f t="shared" si="7"/>
        <v>-9.3132257461547852E-10</v>
      </c>
      <c r="G34" s="1"/>
    </row>
    <row r="35" spans="1:7" outlineLevel="1" x14ac:dyDescent="0.2">
      <c r="A35" s="5" t="s">
        <v>22</v>
      </c>
      <c r="B35" s="5">
        <f>C23</f>
        <v>946402.05411999999</v>
      </c>
      <c r="C35" s="5">
        <f>D23</f>
        <v>942718.18412433786</v>
      </c>
      <c r="D35" s="5">
        <f t="shared" ref="D35:F35" si="8">E23</f>
        <v>938751.69736463472</v>
      </c>
      <c r="E35" s="5">
        <f t="shared" si="8"/>
        <v>934468.17336955993</v>
      </c>
      <c r="F35" s="5">
        <f t="shared" si="8"/>
        <v>929843.9576136407</v>
      </c>
      <c r="G35" s="1"/>
    </row>
    <row r="36" spans="1:7" outlineLevel="1" x14ac:dyDescent="0.2">
      <c r="A36" s="5" t="s">
        <v>23</v>
      </c>
      <c r="B36" s="5">
        <f>[2]定价!B22</f>
        <v>0.55822099980039652</v>
      </c>
      <c r="C36" s="5">
        <f>[2]定价!C22</f>
        <v>0.86316220126989096</v>
      </c>
      <c r="D36" s="5">
        <f>[2]定价!D22</f>
        <v>0.89535507231782552</v>
      </c>
      <c r="E36" s="5">
        <f>[2]定价!E22</f>
        <v>0.62639433005945788</v>
      </c>
      <c r="F36" s="5">
        <f>[2]定价!F22</f>
        <v>0</v>
      </c>
      <c r="G36" s="1"/>
    </row>
    <row r="37" spans="1:7" outlineLevel="1" x14ac:dyDescent="0.2">
      <c r="A37" s="5" t="s">
        <v>24</v>
      </c>
      <c r="B37" s="5">
        <f>B34/B35</f>
        <v>0.55822099980039663</v>
      </c>
      <c r="C37" s="5">
        <f t="shared" ref="C37:F37" si="9">C34/C35</f>
        <v>0.86316220126989174</v>
      </c>
      <c r="D37" s="5">
        <f t="shared" si="9"/>
        <v>0.89535507231782552</v>
      </c>
      <c r="E37" s="5">
        <f t="shared" si="9"/>
        <v>0.62639433005945677</v>
      </c>
      <c r="F37" s="5">
        <f t="shared" si="9"/>
        <v>-1.0015901775666023E-15</v>
      </c>
      <c r="G37" s="1"/>
    </row>
    <row r="38" spans="1:7" outlineLevel="1" x14ac:dyDescent="0.2">
      <c r="A38" s="5" t="s">
        <v>25</v>
      </c>
      <c r="B38" s="9">
        <f>(1+B13)</f>
        <v>1.05</v>
      </c>
      <c r="C38" s="9">
        <f>B38*(1+C13)</f>
        <v>1.1025</v>
      </c>
      <c r="D38" s="9">
        <f>C38*(1+D13)</f>
        <v>1.1576250000000001</v>
      </c>
      <c r="E38" s="9">
        <f>D38*(1+E13)</f>
        <v>1.2155062500000002</v>
      </c>
      <c r="F38" s="9">
        <f>E38*(1+F13)</f>
        <v>1.2762815625000004</v>
      </c>
      <c r="G38" s="1"/>
    </row>
    <row r="39" spans="1:7" outlineLevel="1" x14ac:dyDescent="0.2">
      <c r="A39" s="5" t="s">
        <v>26</v>
      </c>
      <c r="B39" s="5">
        <f>'[2]定价 (2)'!F15/F38</f>
        <v>185296.89859883417</v>
      </c>
      <c r="C39" s="5"/>
      <c r="D39" s="5"/>
      <c r="E39" s="5"/>
      <c r="F39" s="5"/>
      <c r="G39" s="1"/>
    </row>
    <row r="40" spans="1:7" outlineLevel="1" x14ac:dyDescent="0.2">
      <c r="A40" s="5" t="s">
        <v>27</v>
      </c>
      <c r="B40" s="5">
        <f>B58</f>
        <v>110347.16913597146</v>
      </c>
      <c r="C40" s="5">
        <f t="shared" ref="C40:F40" si="10">C58</f>
        <v>118967.19328544615</v>
      </c>
      <c r="D40" s="5">
        <f t="shared" si="10"/>
        <v>93430.39103832189</v>
      </c>
      <c r="E40" s="5">
        <f t="shared" si="10"/>
        <v>42677.279208852444</v>
      </c>
      <c r="F40" s="5">
        <f t="shared" si="10"/>
        <v>1017.679351949133</v>
      </c>
      <c r="G40" s="1"/>
    </row>
    <row r="41" spans="1:7" outlineLevel="1" x14ac:dyDescent="0.2">
      <c r="B41" s="10">
        <f>B40/B30</f>
        <v>0.56843782805317244</v>
      </c>
      <c r="C41" s="10">
        <f t="shared" ref="C41:F41" si="11">C40/C30</f>
        <v>0.54116339485018861</v>
      </c>
      <c r="D41" s="10">
        <f t="shared" si="11"/>
        <v>0.40038056103657016</v>
      </c>
      <c r="E41" s="10">
        <f t="shared" si="11"/>
        <v>0.18247262881443493</v>
      </c>
      <c r="F41" s="10">
        <f t="shared" si="11"/>
        <v>4.62058114255563E-3</v>
      </c>
    </row>
    <row r="42" spans="1:7" x14ac:dyDescent="0.2">
      <c r="A42" t="s">
        <v>28</v>
      </c>
    </row>
    <row r="43" spans="1:7" outlineLevel="1" x14ac:dyDescent="0.2">
      <c r="A43" t="s">
        <v>29</v>
      </c>
    </row>
    <row r="44" spans="1:7" outlineLevel="1" x14ac:dyDescent="0.2">
      <c r="A44" t="s">
        <v>30</v>
      </c>
      <c r="B44">
        <v>0</v>
      </c>
      <c r="C44">
        <f>B34</f>
        <v>528301.50086401543</v>
      </c>
      <c r="D44">
        <f t="shared" ref="D44:F44" si="12">C34</f>
        <v>813718.70298591862</v>
      </c>
      <c r="E44">
        <f t="shared" si="12"/>
        <v>840516.09388239402</v>
      </c>
      <c r="F44">
        <f t="shared" si="12"/>
        <v>585345.56541970978</v>
      </c>
      <c r="G44">
        <v>0</v>
      </c>
    </row>
    <row r="45" spans="1:7" outlineLevel="1" x14ac:dyDescent="0.2">
      <c r="A45" t="s">
        <v>31</v>
      </c>
      <c r="B45">
        <v>0</v>
      </c>
      <c r="C45">
        <f>B35*B36</f>
        <v>528301.50086401543</v>
      </c>
      <c r="D45">
        <f t="shared" ref="D45:F45" si="13">C35*C36</f>
        <v>813718.7029859178</v>
      </c>
      <c r="E45">
        <f t="shared" si="13"/>
        <v>840516.09388239402</v>
      </c>
      <c r="F45">
        <f t="shared" si="13"/>
        <v>585345.56541971082</v>
      </c>
      <c r="G45">
        <v>0</v>
      </c>
    </row>
    <row r="46" spans="1:7" outlineLevel="1" x14ac:dyDescent="0.2">
      <c r="A46" t="s">
        <v>32</v>
      </c>
      <c r="B46">
        <f>B44-B45</f>
        <v>0</v>
      </c>
      <c r="C46">
        <f>C44-C45</f>
        <v>0</v>
      </c>
      <c r="D46">
        <f t="shared" ref="D46:G46" si="14">D44-D45</f>
        <v>0</v>
      </c>
      <c r="E46">
        <f t="shared" si="14"/>
        <v>0</v>
      </c>
      <c r="F46">
        <f t="shared" si="14"/>
        <v>-1.0477378964424133E-9</v>
      </c>
      <c r="G46">
        <f t="shared" si="14"/>
        <v>0</v>
      </c>
    </row>
    <row r="47" spans="1:7" outlineLevel="1" x14ac:dyDescent="0.2"/>
    <row r="48" spans="1:7" outlineLevel="1" x14ac:dyDescent="0.2">
      <c r="A48" t="s">
        <v>33</v>
      </c>
    </row>
    <row r="49" spans="1:6" outlineLevel="1" x14ac:dyDescent="0.2">
      <c r="A49" t="s">
        <v>34</v>
      </c>
    </row>
    <row r="50" spans="1:6" outlineLevel="1" x14ac:dyDescent="0.2">
      <c r="A50" t="s">
        <v>35</v>
      </c>
      <c r="B50">
        <f>B24</f>
        <v>3882471.0000000005</v>
      </c>
      <c r="C50">
        <f t="shared" ref="C50:F50" si="15">C24</f>
        <v>3868418.3962155003</v>
      </c>
      <c r="D50">
        <f t="shared" si="15"/>
        <v>3853360.5776082315</v>
      </c>
      <c r="E50">
        <f t="shared" si="15"/>
        <v>3837147.562977945</v>
      </c>
      <c r="F50">
        <f t="shared" si="15"/>
        <v>3819638.6586480765</v>
      </c>
    </row>
    <row r="51" spans="1:6" outlineLevel="1" x14ac:dyDescent="0.2">
      <c r="A51" t="s">
        <v>36</v>
      </c>
      <c r="B51">
        <f>B30</f>
        <v>194123.55000000005</v>
      </c>
      <c r="C51">
        <f t="shared" ref="C51:F51" si="16">C30</f>
        <v>219835.99485397583</v>
      </c>
      <c r="D51">
        <f t="shared" si="16"/>
        <v>233353.96402970748</v>
      </c>
      <c r="E51">
        <f t="shared" si="16"/>
        <v>233883.18284301693</v>
      </c>
      <c r="F51">
        <f t="shared" si="16"/>
        <v>220249.21120338934</v>
      </c>
    </row>
    <row r="52" spans="1:6" outlineLevel="1" x14ac:dyDescent="0.2">
      <c r="A52" t="s">
        <v>37</v>
      </c>
      <c r="B52">
        <f>SUM(B50,B51)</f>
        <v>4076594.5500000007</v>
      </c>
      <c r="C52">
        <f t="shared" ref="C52:F52" si="17">SUM(C50,C51)</f>
        <v>4088254.391069476</v>
      </c>
      <c r="D52">
        <f t="shared" si="17"/>
        <v>4086714.5416379389</v>
      </c>
      <c r="E52">
        <f t="shared" si="17"/>
        <v>4071030.7458209619</v>
      </c>
      <c r="F52">
        <f t="shared" si="17"/>
        <v>4039887.8698514658</v>
      </c>
    </row>
    <row r="53" spans="1:6" outlineLevel="1" x14ac:dyDescent="0.2">
      <c r="A53" t="s">
        <v>38</v>
      </c>
    </row>
    <row r="54" spans="1:6" outlineLevel="1" x14ac:dyDescent="0.2">
      <c r="A54" t="s">
        <v>39</v>
      </c>
      <c r="B54">
        <f>B32</f>
        <v>3437945.8800000139</v>
      </c>
      <c r="C54">
        <f t="shared" ref="C54:F54" si="18">C32</f>
        <v>3683869.9956621276</v>
      </c>
      <c r="D54">
        <f t="shared" si="18"/>
        <v>3966486.7597031407</v>
      </c>
      <c r="E54">
        <f t="shared" si="18"/>
        <v>4283523.9950747928</v>
      </c>
      <c r="F54">
        <f t="shared" si="18"/>
        <v>4624215.7559192274</v>
      </c>
    </row>
    <row r="55" spans="1:6" outlineLevel="1" x14ac:dyDescent="0.2">
      <c r="A55" t="s">
        <v>40</v>
      </c>
      <c r="B55">
        <f>C45-B45</f>
        <v>528301.50086401543</v>
      </c>
      <c r="C55">
        <f t="shared" ref="C55:F55" si="19">D45-C45</f>
        <v>285417.20212190237</v>
      </c>
      <c r="D55">
        <f t="shared" si="19"/>
        <v>26797.390896476223</v>
      </c>
      <c r="E55" s="11">
        <f t="shared" si="19"/>
        <v>-255170.5284626832</v>
      </c>
      <c r="F55" s="11">
        <f t="shared" si="19"/>
        <v>-585345.56541971082</v>
      </c>
    </row>
    <row r="56" spans="1:6" outlineLevel="1" x14ac:dyDescent="0.2">
      <c r="A56" t="s">
        <v>41</v>
      </c>
      <c r="B56">
        <f>SUM(B54,B55)</f>
        <v>3966247.3808640293</v>
      </c>
      <c r="C56">
        <f t="shared" ref="C56:F56" si="20">SUM(C54,C55)</f>
        <v>3969287.1977840299</v>
      </c>
      <c r="D56">
        <f t="shared" si="20"/>
        <v>3993284.150599617</v>
      </c>
      <c r="E56">
        <f t="shared" si="20"/>
        <v>4028353.4666121094</v>
      </c>
      <c r="F56">
        <f t="shared" si="20"/>
        <v>4038870.1904995167</v>
      </c>
    </row>
    <row r="57" spans="1:6" outlineLevel="1" x14ac:dyDescent="0.2"/>
    <row r="58" spans="1:6" outlineLevel="1" x14ac:dyDescent="0.2">
      <c r="A58" t="s">
        <v>42</v>
      </c>
      <c r="B58">
        <f>B52-B56</f>
        <v>110347.16913597146</v>
      </c>
      <c r="C58">
        <f t="shared" ref="C58:F58" si="21">C52-C56</f>
        <v>118967.19328544615</v>
      </c>
      <c r="D58">
        <f t="shared" si="21"/>
        <v>93430.39103832189</v>
      </c>
      <c r="E58">
        <f t="shared" si="21"/>
        <v>42677.279208852444</v>
      </c>
      <c r="F58">
        <f t="shared" si="21"/>
        <v>1017.679351949133</v>
      </c>
    </row>
    <row r="59" spans="1:6" outlineLevel="1" x14ac:dyDescent="0.2"/>
  </sheetData>
  <sheetProtection selectLockedCells="1"/>
  <phoneticPr fontId="3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滚动条 6">
              <controlPr defaultSize="0" autoPict="0">
                <anchor moveWithCells="1">
                  <from>
                    <xdr:col>1</xdr:col>
                    <xdr:colOff>971550</xdr:colOff>
                    <xdr:row>7</xdr:row>
                    <xdr:rowOff>28575</xdr:rowOff>
                  </from>
                  <to>
                    <xdr:col>4</xdr:col>
                    <xdr:colOff>752475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BF641-C217-4EC2-9484-68621E90122C}">
  <sheetPr codeName="Sheet2"/>
  <dimension ref="A2:M110"/>
  <sheetViews>
    <sheetView workbookViewId="0">
      <selection activeCell="B5" sqref="B5"/>
    </sheetView>
  </sheetViews>
  <sheetFormatPr defaultRowHeight="14.25" x14ac:dyDescent="0.2"/>
  <sheetData>
    <row r="2" spans="1:13" x14ac:dyDescent="0.2">
      <c r="A2" s="29" t="s">
        <v>43</v>
      </c>
      <c r="B2" s="29" t="s">
        <v>44</v>
      </c>
      <c r="C2" s="30"/>
      <c r="D2" s="29" t="s">
        <v>45</v>
      </c>
      <c r="E2" s="30"/>
      <c r="F2" s="12"/>
      <c r="G2" s="12"/>
    </row>
    <row r="3" spans="1:13" x14ac:dyDescent="0.2">
      <c r="A3" s="30"/>
      <c r="B3" s="13" t="s">
        <v>46</v>
      </c>
      <c r="C3" s="13" t="s">
        <v>47</v>
      </c>
      <c r="D3" s="13" t="s">
        <v>48</v>
      </c>
      <c r="E3" s="13" t="s">
        <v>49</v>
      </c>
      <c r="F3" s="12"/>
      <c r="G3" s="12"/>
    </row>
    <row r="4" spans="1:13" x14ac:dyDescent="0.2">
      <c r="A4" s="14"/>
      <c r="B4" s="13" t="s">
        <v>50</v>
      </c>
      <c r="C4" s="13" t="s">
        <v>51</v>
      </c>
      <c r="D4" s="13" t="s">
        <v>50</v>
      </c>
      <c r="E4" s="13" t="s">
        <v>51</v>
      </c>
      <c r="F4" s="12" t="s">
        <v>52</v>
      </c>
      <c r="G4" s="12" t="s">
        <v>53</v>
      </c>
      <c r="J4" s="21" t="s">
        <v>63</v>
      </c>
      <c r="K4" s="21" t="s">
        <v>64</v>
      </c>
      <c r="L4" s="21" t="s">
        <v>65</v>
      </c>
      <c r="M4" s="21" t="s">
        <v>66</v>
      </c>
    </row>
    <row r="5" spans="1:13" ht="15.75" x14ac:dyDescent="0.25">
      <c r="A5" s="15">
        <v>0</v>
      </c>
      <c r="B5" s="16">
        <v>7.2199999999999999E-4</v>
      </c>
      <c r="C5" s="16">
        <v>6.6100000000000002E-4</v>
      </c>
      <c r="D5" s="16">
        <v>6.2699999999999995E-4</v>
      </c>
      <c r="E5" s="16">
        <v>5.7499999999999999E-4</v>
      </c>
      <c r="F5" s="12">
        <v>100000</v>
      </c>
      <c r="G5" s="17">
        <f>F5*B5</f>
        <v>72.2</v>
      </c>
      <c r="I5" s="15">
        <v>0</v>
      </c>
      <c r="J5" s="16">
        <v>7.2199999999999999E-4</v>
      </c>
      <c r="K5" s="16">
        <v>6.6100000000000002E-4</v>
      </c>
      <c r="L5" s="16">
        <v>6.2699999999999995E-4</v>
      </c>
      <c r="M5" s="16">
        <v>5.7499999999999999E-4</v>
      </c>
    </row>
    <row r="6" spans="1:13" ht="15.75" x14ac:dyDescent="0.25">
      <c r="A6" s="12">
        <v>1</v>
      </c>
      <c r="B6" s="18">
        <v>6.0300000000000002E-4</v>
      </c>
      <c r="C6" s="18">
        <v>5.3600000000000002E-4</v>
      </c>
      <c r="D6" s="18">
        <v>5.2499999999999997E-4</v>
      </c>
      <c r="E6" s="18">
        <v>4.66E-4</v>
      </c>
      <c r="F6" s="12">
        <f>F5-G5</f>
        <v>99927.8</v>
      </c>
      <c r="G6" s="17">
        <f>F6*B6</f>
        <v>60.256463400000001</v>
      </c>
      <c r="I6" s="12">
        <v>1</v>
      </c>
      <c r="J6" s="18">
        <v>6.0300000000000002E-4</v>
      </c>
      <c r="K6" s="18">
        <v>5.3600000000000002E-4</v>
      </c>
      <c r="L6" s="18">
        <v>5.2499999999999997E-4</v>
      </c>
      <c r="M6" s="18">
        <v>4.66E-4</v>
      </c>
    </row>
    <row r="7" spans="1:13" ht="15.75" x14ac:dyDescent="0.25">
      <c r="A7" s="12">
        <v>2</v>
      </c>
      <c r="B7" s="18">
        <v>4.9899999999999999E-4</v>
      </c>
      <c r="C7" s="18">
        <v>4.2400000000000001E-4</v>
      </c>
      <c r="D7" s="18">
        <v>4.3399999999999998E-4</v>
      </c>
      <c r="E7" s="18">
        <v>3.6900000000000002E-4</v>
      </c>
      <c r="F7" s="12">
        <f t="shared" ref="F7:F70" si="0">F6-G6</f>
        <v>99867.543536600002</v>
      </c>
      <c r="G7" s="17">
        <f t="shared" ref="G7:G70" si="1">F7*B7</f>
        <v>49.833904224763401</v>
      </c>
      <c r="I7" s="12">
        <v>2</v>
      </c>
      <c r="J7" s="18">
        <v>4.9899999999999999E-4</v>
      </c>
      <c r="K7" s="18">
        <v>4.2400000000000001E-4</v>
      </c>
      <c r="L7" s="18">
        <v>4.3399999999999998E-4</v>
      </c>
      <c r="M7" s="18">
        <v>3.6900000000000002E-4</v>
      </c>
    </row>
    <row r="8" spans="1:13" ht="15.75" x14ac:dyDescent="0.25">
      <c r="A8" s="12">
        <v>3</v>
      </c>
      <c r="B8" s="18">
        <v>4.1599999999999997E-4</v>
      </c>
      <c r="C8" s="18">
        <v>3.3300000000000002E-4</v>
      </c>
      <c r="D8" s="18">
        <v>3.6200000000000002E-4</v>
      </c>
      <c r="E8" s="18">
        <v>2.9E-4</v>
      </c>
      <c r="F8" s="12">
        <f t="shared" si="0"/>
        <v>99817.709632375234</v>
      </c>
      <c r="G8" s="17">
        <f t="shared" si="1"/>
        <v>41.524167207068096</v>
      </c>
      <c r="I8" s="12">
        <v>3</v>
      </c>
      <c r="J8" s="18">
        <v>4.1599999999999997E-4</v>
      </c>
      <c r="K8" s="18">
        <v>3.3300000000000002E-4</v>
      </c>
      <c r="L8" s="18">
        <v>3.6200000000000002E-4</v>
      </c>
      <c r="M8" s="18">
        <v>2.9E-4</v>
      </c>
    </row>
    <row r="9" spans="1:13" ht="15.75" x14ac:dyDescent="0.25">
      <c r="A9" s="12">
        <v>4</v>
      </c>
      <c r="B9" s="18">
        <v>3.5799999999999997E-4</v>
      </c>
      <c r="C9" s="18">
        <v>2.6699999999999998E-4</v>
      </c>
      <c r="D9" s="18">
        <v>3.1100000000000002E-4</v>
      </c>
      <c r="E9" s="18">
        <v>2.32E-4</v>
      </c>
      <c r="F9" s="12">
        <f t="shared" si="0"/>
        <v>99776.185465168164</v>
      </c>
      <c r="G9" s="17">
        <f t="shared" si="1"/>
        <v>35.719874396530201</v>
      </c>
      <c r="I9" s="12">
        <v>4</v>
      </c>
      <c r="J9" s="18">
        <v>3.5799999999999997E-4</v>
      </c>
      <c r="K9" s="18">
        <v>2.6699999999999998E-4</v>
      </c>
      <c r="L9" s="18">
        <v>3.1100000000000002E-4</v>
      </c>
      <c r="M9" s="18">
        <v>2.32E-4</v>
      </c>
    </row>
    <row r="10" spans="1:13" ht="15.75" x14ac:dyDescent="0.25">
      <c r="A10" s="12">
        <v>5</v>
      </c>
      <c r="B10" s="18">
        <v>3.2299999999999999E-4</v>
      </c>
      <c r="C10" s="18">
        <v>2.24E-4</v>
      </c>
      <c r="D10" s="18">
        <v>2.81E-4</v>
      </c>
      <c r="E10" s="18">
        <v>1.95E-4</v>
      </c>
      <c r="F10" s="12">
        <f t="shared" si="0"/>
        <v>99740.465590771637</v>
      </c>
      <c r="G10" s="17">
        <f t="shared" si="1"/>
        <v>32.21617038581924</v>
      </c>
      <c r="I10" s="12">
        <v>5</v>
      </c>
      <c r="J10" s="18">
        <v>3.2299999999999999E-4</v>
      </c>
      <c r="K10" s="18">
        <v>2.24E-4</v>
      </c>
      <c r="L10" s="18">
        <v>2.81E-4</v>
      </c>
      <c r="M10" s="18">
        <v>1.95E-4</v>
      </c>
    </row>
    <row r="11" spans="1:13" ht="15.75" x14ac:dyDescent="0.25">
      <c r="A11" s="12">
        <v>6</v>
      </c>
      <c r="B11" s="18">
        <v>3.0899999999999998E-4</v>
      </c>
      <c r="C11" s="18">
        <v>2.0100000000000001E-4</v>
      </c>
      <c r="D11" s="18">
        <v>2.6899999999999998E-4</v>
      </c>
      <c r="E11" s="18">
        <v>1.75E-4</v>
      </c>
      <c r="F11" s="12">
        <f t="shared" si="0"/>
        <v>99708.249420385822</v>
      </c>
      <c r="G11" s="17">
        <f t="shared" si="1"/>
        <v>30.809849070899215</v>
      </c>
      <c r="I11" s="12">
        <v>6</v>
      </c>
      <c r="J11" s="18">
        <v>3.0899999999999998E-4</v>
      </c>
      <c r="K11" s="18">
        <v>2.0100000000000001E-4</v>
      </c>
      <c r="L11" s="18">
        <v>2.6899999999999998E-4</v>
      </c>
      <c r="M11" s="18">
        <v>1.75E-4</v>
      </c>
    </row>
    <row r="12" spans="1:13" ht="15.75" x14ac:dyDescent="0.25">
      <c r="A12" s="12">
        <v>7</v>
      </c>
      <c r="B12" s="18">
        <v>3.0800000000000001E-4</v>
      </c>
      <c r="C12" s="18">
        <v>1.8900000000000001E-4</v>
      </c>
      <c r="D12" s="18">
        <v>2.6800000000000001E-4</v>
      </c>
      <c r="E12" s="18">
        <v>1.64E-4</v>
      </c>
      <c r="F12" s="12">
        <f t="shared" si="0"/>
        <v>99677.439571314928</v>
      </c>
      <c r="G12" s="17">
        <f t="shared" si="1"/>
        <v>30.700651387964999</v>
      </c>
      <c r="I12" s="12">
        <v>7</v>
      </c>
      <c r="J12" s="18">
        <v>3.0800000000000001E-4</v>
      </c>
      <c r="K12" s="18">
        <v>1.8900000000000001E-4</v>
      </c>
      <c r="L12" s="18">
        <v>2.6800000000000001E-4</v>
      </c>
      <c r="M12" s="18">
        <v>1.64E-4</v>
      </c>
    </row>
    <row r="13" spans="1:13" ht="15.75" x14ac:dyDescent="0.25">
      <c r="A13" s="12">
        <v>8</v>
      </c>
      <c r="B13" s="18">
        <v>3.1100000000000002E-4</v>
      </c>
      <c r="C13" s="18">
        <v>1.8100000000000001E-4</v>
      </c>
      <c r="D13" s="18">
        <v>2.7E-4</v>
      </c>
      <c r="E13" s="18">
        <v>1.5799999999999999E-4</v>
      </c>
      <c r="F13" s="12">
        <f t="shared" si="0"/>
        <v>99646.738919926967</v>
      </c>
      <c r="G13" s="17">
        <f t="shared" si="1"/>
        <v>30.990135804097289</v>
      </c>
      <c r="I13" s="12">
        <v>8</v>
      </c>
      <c r="J13" s="18">
        <v>3.1100000000000002E-4</v>
      </c>
      <c r="K13" s="18">
        <v>1.8100000000000001E-4</v>
      </c>
      <c r="L13" s="18">
        <v>2.7E-4</v>
      </c>
      <c r="M13" s="18">
        <v>1.5799999999999999E-4</v>
      </c>
    </row>
    <row r="14" spans="1:13" ht="15.75" x14ac:dyDescent="0.25">
      <c r="A14" s="12">
        <v>9</v>
      </c>
      <c r="B14" s="18">
        <v>3.1199999999999999E-4</v>
      </c>
      <c r="C14" s="18">
        <v>1.75E-4</v>
      </c>
      <c r="D14" s="18">
        <v>2.7099999999999997E-4</v>
      </c>
      <c r="E14" s="18">
        <v>1.5200000000000001E-4</v>
      </c>
      <c r="F14" s="12">
        <f t="shared" si="0"/>
        <v>99615.748784122872</v>
      </c>
      <c r="G14" s="17">
        <f t="shared" si="1"/>
        <v>31.080113620646337</v>
      </c>
      <c r="I14" s="12">
        <v>9</v>
      </c>
      <c r="J14" s="18">
        <v>3.1199999999999999E-4</v>
      </c>
      <c r="K14" s="18">
        <v>1.75E-4</v>
      </c>
      <c r="L14" s="18">
        <v>2.7099999999999997E-4</v>
      </c>
      <c r="M14" s="18">
        <v>1.5200000000000001E-4</v>
      </c>
    </row>
    <row r="15" spans="1:13" ht="15.75" x14ac:dyDescent="0.25">
      <c r="A15" s="12">
        <v>10</v>
      </c>
      <c r="B15" s="18">
        <v>3.1199999999999999E-4</v>
      </c>
      <c r="C15" s="18">
        <v>1.6899999999999999E-4</v>
      </c>
      <c r="D15" s="18">
        <v>2.72E-4</v>
      </c>
      <c r="E15" s="18">
        <v>1.47E-4</v>
      </c>
      <c r="F15" s="12">
        <f t="shared" si="0"/>
        <v>99584.668670502229</v>
      </c>
      <c r="G15" s="17">
        <f t="shared" si="1"/>
        <v>31.070416625196696</v>
      </c>
      <c r="I15" s="12">
        <v>10</v>
      </c>
      <c r="J15" s="18">
        <v>3.1199999999999999E-4</v>
      </c>
      <c r="K15" s="18">
        <v>1.6899999999999999E-4</v>
      </c>
      <c r="L15" s="18">
        <v>2.72E-4</v>
      </c>
      <c r="M15" s="18">
        <v>1.47E-4</v>
      </c>
    </row>
    <row r="16" spans="1:13" ht="15.75" x14ac:dyDescent="0.25">
      <c r="A16" s="12">
        <v>11</v>
      </c>
      <c r="B16" s="18">
        <v>3.1199999999999999E-4</v>
      </c>
      <c r="C16" s="18">
        <v>1.65E-4</v>
      </c>
      <c r="D16" s="18">
        <v>2.7099999999999997E-4</v>
      </c>
      <c r="E16" s="18">
        <v>1.4300000000000001E-4</v>
      </c>
      <c r="F16" s="12">
        <f t="shared" si="0"/>
        <v>99553.598253877033</v>
      </c>
      <c r="G16" s="17">
        <f t="shared" si="1"/>
        <v>31.060722655209634</v>
      </c>
      <c r="I16" s="12">
        <v>11</v>
      </c>
      <c r="J16" s="18">
        <v>3.1199999999999999E-4</v>
      </c>
      <c r="K16" s="18">
        <v>1.65E-4</v>
      </c>
      <c r="L16" s="18">
        <v>2.7099999999999997E-4</v>
      </c>
      <c r="M16" s="18">
        <v>1.4300000000000001E-4</v>
      </c>
    </row>
    <row r="17" spans="1:13" ht="15.75" x14ac:dyDescent="0.25">
      <c r="A17" s="12">
        <v>12</v>
      </c>
      <c r="B17" s="18">
        <v>3.1300000000000002E-4</v>
      </c>
      <c r="C17" s="18">
        <v>1.65E-4</v>
      </c>
      <c r="D17" s="18">
        <v>2.72E-4</v>
      </c>
      <c r="E17" s="18">
        <v>1.4300000000000001E-4</v>
      </c>
      <c r="F17" s="12">
        <f t="shared" si="0"/>
        <v>99522.537531221824</v>
      </c>
      <c r="G17" s="17">
        <f t="shared" si="1"/>
        <v>31.150554247272431</v>
      </c>
      <c r="I17" s="12">
        <v>12</v>
      </c>
      <c r="J17" s="18">
        <v>3.1300000000000002E-4</v>
      </c>
      <c r="K17" s="18">
        <v>1.65E-4</v>
      </c>
      <c r="L17" s="18">
        <v>2.72E-4</v>
      </c>
      <c r="M17" s="18">
        <v>1.4300000000000001E-4</v>
      </c>
    </row>
    <row r="18" spans="1:13" ht="15.75" x14ac:dyDescent="0.25">
      <c r="A18" s="12">
        <v>13</v>
      </c>
      <c r="B18" s="18">
        <v>3.2000000000000003E-4</v>
      </c>
      <c r="C18" s="18">
        <v>1.6899999999999999E-4</v>
      </c>
      <c r="D18" s="18">
        <v>2.7799999999999998E-4</v>
      </c>
      <c r="E18" s="18">
        <v>1.47E-4</v>
      </c>
      <c r="F18" s="12">
        <f t="shared" si="0"/>
        <v>99491.386976974551</v>
      </c>
      <c r="G18" s="17">
        <f t="shared" si="1"/>
        <v>31.837243832631859</v>
      </c>
      <c r="I18" s="12">
        <v>13</v>
      </c>
      <c r="J18" s="18">
        <v>3.2000000000000003E-4</v>
      </c>
      <c r="K18" s="18">
        <v>1.6899999999999999E-4</v>
      </c>
      <c r="L18" s="18">
        <v>2.7799999999999998E-4</v>
      </c>
      <c r="M18" s="18">
        <v>1.47E-4</v>
      </c>
    </row>
    <row r="19" spans="1:13" ht="15.75" x14ac:dyDescent="0.25">
      <c r="A19" s="12">
        <v>14</v>
      </c>
      <c r="B19" s="18">
        <v>3.3599999999999998E-4</v>
      </c>
      <c r="C19" s="18">
        <v>1.7899999999999999E-4</v>
      </c>
      <c r="D19" s="18">
        <v>2.92E-4</v>
      </c>
      <c r="E19" s="18">
        <v>1.56E-4</v>
      </c>
      <c r="F19" s="12">
        <f t="shared" si="0"/>
        <v>99459.549733141917</v>
      </c>
      <c r="G19" s="17">
        <f t="shared" si="1"/>
        <v>33.418408710335683</v>
      </c>
      <c r="I19" s="12">
        <v>14</v>
      </c>
      <c r="J19" s="18">
        <v>3.3599999999999998E-4</v>
      </c>
      <c r="K19" s="18">
        <v>1.7899999999999999E-4</v>
      </c>
      <c r="L19" s="18">
        <v>2.92E-4</v>
      </c>
      <c r="M19" s="18">
        <v>1.56E-4</v>
      </c>
    </row>
    <row r="20" spans="1:13" ht="15.75" x14ac:dyDescent="0.25">
      <c r="A20" s="12">
        <v>15</v>
      </c>
      <c r="B20" s="18">
        <v>3.6400000000000001E-4</v>
      </c>
      <c r="C20" s="18">
        <v>1.92E-4</v>
      </c>
      <c r="D20" s="18">
        <v>3.1599999999999998E-4</v>
      </c>
      <c r="E20" s="18">
        <v>1.6699999999999999E-4</v>
      </c>
      <c r="F20" s="12">
        <f t="shared" si="0"/>
        <v>99426.131324431582</v>
      </c>
      <c r="G20" s="17">
        <f t="shared" si="1"/>
        <v>36.191111802093097</v>
      </c>
      <c r="I20" s="12">
        <v>15</v>
      </c>
      <c r="J20" s="18">
        <v>3.6400000000000001E-4</v>
      </c>
      <c r="K20" s="18">
        <v>1.92E-4</v>
      </c>
      <c r="L20" s="18">
        <v>3.1599999999999998E-4</v>
      </c>
      <c r="M20" s="18">
        <v>1.6699999999999999E-4</v>
      </c>
    </row>
    <row r="21" spans="1:13" ht="15.75" x14ac:dyDescent="0.25">
      <c r="A21" s="12">
        <v>16</v>
      </c>
      <c r="B21" s="18">
        <v>4.0400000000000001E-4</v>
      </c>
      <c r="C21" s="18">
        <v>2.0799999999999999E-4</v>
      </c>
      <c r="D21" s="18">
        <v>3.5100000000000002E-4</v>
      </c>
      <c r="E21" s="18">
        <v>1.8100000000000001E-4</v>
      </c>
      <c r="F21" s="12">
        <f t="shared" si="0"/>
        <v>99389.940212629488</v>
      </c>
      <c r="G21" s="17">
        <f t="shared" si="1"/>
        <v>40.153535845902312</v>
      </c>
      <c r="I21" s="12">
        <v>16</v>
      </c>
      <c r="J21" s="18">
        <v>4.0400000000000001E-4</v>
      </c>
      <c r="K21" s="18">
        <v>2.0799999999999999E-4</v>
      </c>
      <c r="L21" s="18">
        <v>3.5100000000000002E-4</v>
      </c>
      <c r="M21" s="18">
        <v>1.8100000000000001E-4</v>
      </c>
    </row>
    <row r="22" spans="1:13" ht="15.75" x14ac:dyDescent="0.25">
      <c r="A22" s="12">
        <v>17</v>
      </c>
      <c r="B22" s="18">
        <v>4.55E-4</v>
      </c>
      <c r="C22" s="18">
        <v>2.2599999999999999E-4</v>
      </c>
      <c r="D22" s="18">
        <v>3.9599999999999998E-4</v>
      </c>
      <c r="E22" s="18">
        <v>1.9599999999999999E-4</v>
      </c>
      <c r="F22" s="12">
        <f t="shared" si="0"/>
        <v>99349.78667678358</v>
      </c>
      <c r="G22" s="17">
        <f t="shared" si="1"/>
        <v>45.204152937936527</v>
      </c>
      <c r="I22" s="12">
        <v>17</v>
      </c>
      <c r="J22" s="18">
        <v>4.55E-4</v>
      </c>
      <c r="K22" s="18">
        <v>2.2599999999999999E-4</v>
      </c>
      <c r="L22" s="18">
        <v>3.9599999999999998E-4</v>
      </c>
      <c r="M22" s="18">
        <v>1.9599999999999999E-4</v>
      </c>
    </row>
    <row r="23" spans="1:13" ht="15.75" x14ac:dyDescent="0.25">
      <c r="A23" s="12">
        <v>18</v>
      </c>
      <c r="B23" s="18">
        <v>5.13E-4</v>
      </c>
      <c r="C23" s="18">
        <v>2.4499999999999999E-4</v>
      </c>
      <c r="D23" s="18">
        <v>4.46E-4</v>
      </c>
      <c r="E23" s="18">
        <v>2.13E-4</v>
      </c>
      <c r="F23" s="12">
        <f t="shared" si="0"/>
        <v>99304.582523845645</v>
      </c>
      <c r="G23" s="17">
        <f t="shared" si="1"/>
        <v>50.943250834732815</v>
      </c>
      <c r="I23" s="12">
        <v>18</v>
      </c>
      <c r="J23" s="18">
        <v>5.13E-4</v>
      </c>
      <c r="K23" s="18">
        <v>2.4499999999999999E-4</v>
      </c>
      <c r="L23" s="18">
        <v>4.46E-4</v>
      </c>
      <c r="M23" s="18">
        <v>2.13E-4</v>
      </c>
    </row>
    <row r="24" spans="1:13" ht="15.75" x14ac:dyDescent="0.25">
      <c r="A24" s="12">
        <v>19</v>
      </c>
      <c r="B24" s="18">
        <v>5.7200000000000003E-4</v>
      </c>
      <c r="C24" s="18">
        <v>2.6400000000000002E-4</v>
      </c>
      <c r="D24" s="18">
        <v>4.9700000000000005E-4</v>
      </c>
      <c r="E24" s="18">
        <v>2.3000000000000001E-4</v>
      </c>
      <c r="F24" s="12">
        <f t="shared" si="0"/>
        <v>99253.639273010907</v>
      </c>
      <c r="G24" s="17">
        <f t="shared" si="1"/>
        <v>56.773081664162241</v>
      </c>
      <c r="I24" s="12">
        <v>19</v>
      </c>
      <c r="J24" s="18">
        <v>5.7200000000000003E-4</v>
      </c>
      <c r="K24" s="18">
        <v>2.6400000000000002E-4</v>
      </c>
      <c r="L24" s="18">
        <v>4.9700000000000005E-4</v>
      </c>
      <c r="M24" s="18">
        <v>2.3000000000000001E-4</v>
      </c>
    </row>
    <row r="25" spans="1:13" ht="15.75" x14ac:dyDescent="0.25">
      <c r="A25" s="12">
        <v>20</v>
      </c>
      <c r="B25" s="18">
        <v>6.2100000000000002E-4</v>
      </c>
      <c r="C25" s="18">
        <v>2.8299999999999999E-4</v>
      </c>
      <c r="D25" s="18">
        <v>5.4000000000000001E-4</v>
      </c>
      <c r="E25" s="18">
        <v>2.4600000000000002E-4</v>
      </c>
      <c r="F25" s="12">
        <f t="shared" si="0"/>
        <v>99196.866191346751</v>
      </c>
      <c r="G25" s="17">
        <f t="shared" si="1"/>
        <v>61.601253904826336</v>
      </c>
      <c r="I25" s="12">
        <v>20</v>
      </c>
      <c r="J25" s="18">
        <v>6.2100000000000002E-4</v>
      </c>
      <c r="K25" s="18">
        <v>2.8299999999999999E-4</v>
      </c>
      <c r="L25" s="18">
        <v>5.4000000000000001E-4</v>
      </c>
      <c r="M25" s="18">
        <v>2.4600000000000002E-4</v>
      </c>
    </row>
    <row r="26" spans="1:13" ht="15.75" x14ac:dyDescent="0.25">
      <c r="A26" s="12">
        <v>21</v>
      </c>
      <c r="B26" s="18">
        <v>6.6100000000000002E-4</v>
      </c>
      <c r="C26" s="18">
        <v>2.9999999999999997E-4</v>
      </c>
      <c r="D26" s="18">
        <v>5.7499999999999999E-4</v>
      </c>
      <c r="E26" s="18">
        <v>2.61E-4</v>
      </c>
      <c r="F26" s="12">
        <f t="shared" si="0"/>
        <v>99135.264937441927</v>
      </c>
      <c r="G26" s="17">
        <f t="shared" si="1"/>
        <v>65.52841012364911</v>
      </c>
      <c r="I26" s="12">
        <v>21</v>
      </c>
      <c r="J26" s="18">
        <v>6.6100000000000002E-4</v>
      </c>
      <c r="K26" s="18">
        <v>2.9999999999999997E-4</v>
      </c>
      <c r="L26" s="18">
        <v>5.7499999999999999E-4</v>
      </c>
      <c r="M26" s="18">
        <v>2.61E-4</v>
      </c>
    </row>
    <row r="27" spans="1:13" ht="15.75" x14ac:dyDescent="0.25">
      <c r="A27" s="12">
        <v>22</v>
      </c>
      <c r="B27" s="18">
        <v>6.9200000000000002E-4</v>
      </c>
      <c r="C27" s="18">
        <v>3.1500000000000001E-4</v>
      </c>
      <c r="D27" s="18">
        <v>6.0099999999999997E-4</v>
      </c>
      <c r="E27" s="18">
        <v>2.7399999999999999E-4</v>
      </c>
      <c r="F27" s="12">
        <f t="shared" si="0"/>
        <v>99069.73652731828</v>
      </c>
      <c r="G27" s="17">
        <f t="shared" si="1"/>
        <v>68.556257676904252</v>
      </c>
      <c r="I27" s="12">
        <v>22</v>
      </c>
      <c r="J27" s="18">
        <v>6.9200000000000002E-4</v>
      </c>
      <c r="K27" s="18">
        <v>3.1500000000000001E-4</v>
      </c>
      <c r="L27" s="18">
        <v>6.0099999999999997E-4</v>
      </c>
      <c r="M27" s="18">
        <v>2.7399999999999999E-4</v>
      </c>
    </row>
    <row r="28" spans="1:13" ht="15.75" x14ac:dyDescent="0.25">
      <c r="A28" s="12">
        <v>23</v>
      </c>
      <c r="B28" s="18">
        <v>7.1599999999999995E-4</v>
      </c>
      <c r="C28" s="18">
        <v>3.28E-4</v>
      </c>
      <c r="D28" s="18">
        <v>6.2299999999999996E-4</v>
      </c>
      <c r="E28" s="18">
        <v>2.8499999999999999E-4</v>
      </c>
      <c r="F28" s="12">
        <f t="shared" si="0"/>
        <v>99001.18026964138</v>
      </c>
      <c r="G28" s="17">
        <f t="shared" si="1"/>
        <v>70.884845073063218</v>
      </c>
      <c r="I28" s="12">
        <v>23</v>
      </c>
      <c r="J28" s="18">
        <v>7.1599999999999995E-4</v>
      </c>
      <c r="K28" s="18">
        <v>3.28E-4</v>
      </c>
      <c r="L28" s="18">
        <v>6.2299999999999996E-4</v>
      </c>
      <c r="M28" s="18">
        <v>2.8499999999999999E-4</v>
      </c>
    </row>
    <row r="29" spans="1:13" ht="15.75" x14ac:dyDescent="0.25">
      <c r="A29" s="12">
        <v>24</v>
      </c>
      <c r="B29" s="18">
        <v>7.3800000000000005E-4</v>
      </c>
      <c r="C29" s="18">
        <v>3.3799999999999998E-4</v>
      </c>
      <c r="D29" s="18">
        <v>6.4300000000000002E-4</v>
      </c>
      <c r="E29" s="18">
        <v>2.9300000000000002E-4</v>
      </c>
      <c r="F29" s="12">
        <f t="shared" si="0"/>
        <v>98930.295424568321</v>
      </c>
      <c r="G29" s="17">
        <f t="shared" si="1"/>
        <v>73.010558023331427</v>
      </c>
      <c r="I29" s="12">
        <v>24</v>
      </c>
      <c r="J29" s="18">
        <v>7.3800000000000005E-4</v>
      </c>
      <c r="K29" s="18">
        <v>3.3799999999999998E-4</v>
      </c>
      <c r="L29" s="18">
        <v>6.4300000000000002E-4</v>
      </c>
      <c r="M29" s="18">
        <v>2.9300000000000002E-4</v>
      </c>
    </row>
    <row r="30" spans="1:13" ht="15.75" x14ac:dyDescent="0.25">
      <c r="A30" s="12">
        <v>25</v>
      </c>
      <c r="B30" s="18">
        <v>7.5900000000000002E-4</v>
      </c>
      <c r="C30" s="18">
        <v>3.4699999999999998E-4</v>
      </c>
      <c r="D30" s="18">
        <v>6.6E-4</v>
      </c>
      <c r="E30" s="18">
        <v>3.01E-4</v>
      </c>
      <c r="F30" s="12">
        <f t="shared" si="0"/>
        <v>98857.284866544986</v>
      </c>
      <c r="G30" s="17">
        <f t="shared" si="1"/>
        <v>75.032679213707652</v>
      </c>
      <c r="I30" s="12">
        <v>25</v>
      </c>
      <c r="J30" s="18">
        <v>7.5900000000000002E-4</v>
      </c>
      <c r="K30" s="18">
        <v>3.4699999999999998E-4</v>
      </c>
      <c r="L30" s="18">
        <v>6.6E-4</v>
      </c>
      <c r="M30" s="18">
        <v>3.01E-4</v>
      </c>
    </row>
    <row r="31" spans="1:13" ht="15.75" x14ac:dyDescent="0.25">
      <c r="A31" s="12">
        <v>26</v>
      </c>
      <c r="B31" s="18">
        <v>7.7899999999999996E-4</v>
      </c>
      <c r="C31" s="18">
        <v>3.5500000000000001E-4</v>
      </c>
      <c r="D31" s="18">
        <v>6.7599999999999995E-4</v>
      </c>
      <c r="E31" s="18">
        <v>3.0800000000000001E-4</v>
      </c>
      <c r="F31" s="12">
        <f t="shared" si="0"/>
        <v>98782.25218733128</v>
      </c>
      <c r="G31" s="17">
        <f t="shared" si="1"/>
        <v>76.951374453931066</v>
      </c>
      <c r="I31" s="12">
        <v>26</v>
      </c>
      <c r="J31" s="18">
        <v>7.7899999999999996E-4</v>
      </c>
      <c r="K31" s="18">
        <v>3.5500000000000001E-4</v>
      </c>
      <c r="L31" s="18">
        <v>6.7599999999999995E-4</v>
      </c>
      <c r="M31" s="18">
        <v>3.0800000000000001E-4</v>
      </c>
    </row>
    <row r="32" spans="1:13" ht="15.75" x14ac:dyDescent="0.25">
      <c r="A32" s="12">
        <v>27</v>
      </c>
      <c r="B32" s="18">
        <v>7.9500000000000003E-4</v>
      </c>
      <c r="C32" s="18">
        <v>3.6200000000000002E-4</v>
      </c>
      <c r="D32" s="18">
        <v>6.9300000000000004E-4</v>
      </c>
      <c r="E32" s="18">
        <v>3.1599999999999998E-4</v>
      </c>
      <c r="F32" s="12">
        <f t="shared" si="0"/>
        <v>98705.300812877351</v>
      </c>
      <c r="G32" s="17">
        <f t="shared" si="1"/>
        <v>78.470714146237498</v>
      </c>
      <c r="I32" s="12">
        <v>27</v>
      </c>
      <c r="J32" s="18">
        <v>7.9500000000000003E-4</v>
      </c>
      <c r="K32" s="18">
        <v>3.6200000000000002E-4</v>
      </c>
      <c r="L32" s="18">
        <v>6.9300000000000004E-4</v>
      </c>
      <c r="M32" s="18">
        <v>3.1599999999999998E-4</v>
      </c>
    </row>
    <row r="33" spans="1:13" ht="15.75" x14ac:dyDescent="0.25">
      <c r="A33" s="12">
        <v>28</v>
      </c>
      <c r="B33" s="18">
        <v>8.1499999999999997E-4</v>
      </c>
      <c r="C33" s="18">
        <v>3.7199999999999999E-4</v>
      </c>
      <c r="D33" s="18">
        <v>7.1199999999999996E-4</v>
      </c>
      <c r="E33" s="18">
        <v>3.2499999999999999E-4</v>
      </c>
      <c r="F33" s="12">
        <f t="shared" si="0"/>
        <v>98626.830098731109</v>
      </c>
      <c r="G33" s="17">
        <f t="shared" si="1"/>
        <v>80.380866530465852</v>
      </c>
      <c r="I33" s="12">
        <v>28</v>
      </c>
      <c r="J33" s="18">
        <v>8.1499999999999997E-4</v>
      </c>
      <c r="K33" s="18">
        <v>3.7199999999999999E-4</v>
      </c>
      <c r="L33" s="18">
        <v>7.1199999999999996E-4</v>
      </c>
      <c r="M33" s="18">
        <v>3.2499999999999999E-4</v>
      </c>
    </row>
    <row r="34" spans="1:13" ht="15.75" x14ac:dyDescent="0.25">
      <c r="A34" s="12">
        <v>29</v>
      </c>
      <c r="B34" s="18">
        <v>8.4199999999999998E-4</v>
      </c>
      <c r="C34" s="18">
        <v>3.86E-4</v>
      </c>
      <c r="D34" s="18">
        <v>7.3399999999999995E-4</v>
      </c>
      <c r="E34" s="18">
        <v>3.3700000000000001E-4</v>
      </c>
      <c r="F34" s="12">
        <f t="shared" si="0"/>
        <v>98546.449232200641</v>
      </c>
      <c r="G34" s="17">
        <f t="shared" si="1"/>
        <v>82.976110253512942</v>
      </c>
      <c r="I34" s="12">
        <v>29</v>
      </c>
      <c r="J34" s="18">
        <v>8.4199999999999998E-4</v>
      </c>
      <c r="K34" s="18">
        <v>3.86E-4</v>
      </c>
      <c r="L34" s="18">
        <v>7.3399999999999995E-4</v>
      </c>
      <c r="M34" s="18">
        <v>3.3700000000000001E-4</v>
      </c>
    </row>
    <row r="35" spans="1:13" ht="15.75" x14ac:dyDescent="0.25">
      <c r="A35" s="12">
        <v>30</v>
      </c>
      <c r="B35" s="18">
        <v>8.8099999999999995E-4</v>
      </c>
      <c r="C35" s="18">
        <v>4.06E-4</v>
      </c>
      <c r="D35" s="18">
        <v>7.5900000000000002E-4</v>
      </c>
      <c r="E35" s="18">
        <v>3.5100000000000002E-4</v>
      </c>
      <c r="F35" s="12">
        <f t="shared" si="0"/>
        <v>98463.473121947129</v>
      </c>
      <c r="G35" s="17">
        <f t="shared" si="1"/>
        <v>86.746319820435417</v>
      </c>
      <c r="I35" s="12">
        <v>30</v>
      </c>
      <c r="J35" s="18">
        <v>8.8099999999999995E-4</v>
      </c>
      <c r="K35" s="18">
        <v>4.06E-4</v>
      </c>
      <c r="L35" s="18">
        <v>7.5900000000000002E-4</v>
      </c>
      <c r="M35" s="18">
        <v>3.5100000000000002E-4</v>
      </c>
    </row>
    <row r="36" spans="1:13" ht="15.75" x14ac:dyDescent="0.25">
      <c r="A36" s="12">
        <v>31</v>
      </c>
      <c r="B36" s="18">
        <v>9.3199999999999999E-4</v>
      </c>
      <c r="C36" s="18">
        <v>4.3199999999999998E-4</v>
      </c>
      <c r="D36" s="18">
        <v>7.8799999999999996E-4</v>
      </c>
      <c r="E36" s="18">
        <v>3.6600000000000001E-4</v>
      </c>
      <c r="F36" s="12">
        <f t="shared" si="0"/>
        <v>98376.726802126694</v>
      </c>
      <c r="G36" s="17">
        <f t="shared" si="1"/>
        <v>91.687109379582083</v>
      </c>
      <c r="I36" s="12">
        <v>31</v>
      </c>
      <c r="J36" s="18">
        <v>9.3199999999999999E-4</v>
      </c>
      <c r="K36" s="18">
        <v>4.3199999999999998E-4</v>
      </c>
      <c r="L36" s="18">
        <v>7.8799999999999996E-4</v>
      </c>
      <c r="M36" s="18">
        <v>3.6600000000000001E-4</v>
      </c>
    </row>
    <row r="37" spans="1:13" ht="15.75" x14ac:dyDescent="0.25">
      <c r="A37" s="12">
        <v>32</v>
      </c>
      <c r="B37" s="18">
        <v>9.9400000000000009E-4</v>
      </c>
      <c r="C37" s="18">
        <v>4.6500000000000003E-4</v>
      </c>
      <c r="D37" s="18">
        <v>8.1999999999999998E-4</v>
      </c>
      <c r="E37" s="18">
        <v>3.8400000000000001E-4</v>
      </c>
      <c r="F37" s="12">
        <f t="shared" si="0"/>
        <v>98285.039692747116</v>
      </c>
      <c r="G37" s="17">
        <f t="shared" si="1"/>
        <v>97.695329454590649</v>
      </c>
      <c r="I37" s="12">
        <v>32</v>
      </c>
      <c r="J37" s="18">
        <v>9.9400000000000009E-4</v>
      </c>
      <c r="K37" s="18">
        <v>4.6500000000000003E-4</v>
      </c>
      <c r="L37" s="18">
        <v>8.1999999999999998E-4</v>
      </c>
      <c r="M37" s="18">
        <v>3.8400000000000001E-4</v>
      </c>
    </row>
    <row r="38" spans="1:13" ht="15.75" x14ac:dyDescent="0.25">
      <c r="A38" s="12">
        <v>33</v>
      </c>
      <c r="B38" s="18">
        <v>1.0549999999999999E-3</v>
      </c>
      <c r="C38" s="18">
        <v>4.9600000000000002E-4</v>
      </c>
      <c r="D38" s="18">
        <v>8.5499999999999997E-4</v>
      </c>
      <c r="E38" s="18">
        <v>4.0200000000000001E-4</v>
      </c>
      <c r="F38" s="12">
        <f t="shared" si="0"/>
        <v>98187.344363292519</v>
      </c>
      <c r="G38" s="17">
        <f t="shared" si="1"/>
        <v>103.5876483032736</v>
      </c>
      <c r="I38" s="12">
        <v>33</v>
      </c>
      <c r="J38" s="18">
        <v>1.0549999999999999E-3</v>
      </c>
      <c r="K38" s="18">
        <v>4.9600000000000002E-4</v>
      </c>
      <c r="L38" s="18">
        <v>8.5499999999999997E-4</v>
      </c>
      <c r="M38" s="18">
        <v>4.0200000000000001E-4</v>
      </c>
    </row>
    <row r="39" spans="1:13" ht="15.75" x14ac:dyDescent="0.25">
      <c r="A39" s="12">
        <v>34</v>
      </c>
      <c r="B39" s="18">
        <v>1.121E-3</v>
      </c>
      <c r="C39" s="18">
        <v>5.2800000000000004E-4</v>
      </c>
      <c r="D39" s="18">
        <v>8.9300000000000002E-4</v>
      </c>
      <c r="E39" s="18">
        <v>4.2099999999999999E-4</v>
      </c>
      <c r="F39" s="12">
        <f t="shared" si="0"/>
        <v>98083.756714989242</v>
      </c>
      <c r="G39" s="17">
        <f t="shared" si="1"/>
        <v>109.95189127750294</v>
      </c>
      <c r="I39" s="12">
        <v>34</v>
      </c>
      <c r="J39" s="18">
        <v>1.121E-3</v>
      </c>
      <c r="K39" s="18">
        <v>5.2800000000000004E-4</v>
      </c>
      <c r="L39" s="18">
        <v>8.9300000000000002E-4</v>
      </c>
      <c r="M39" s="18">
        <v>4.2099999999999999E-4</v>
      </c>
    </row>
    <row r="40" spans="1:13" ht="15.75" x14ac:dyDescent="0.25">
      <c r="A40" s="12">
        <v>35</v>
      </c>
      <c r="B40" s="18">
        <v>1.194E-3</v>
      </c>
      <c r="C40" s="18">
        <v>5.6300000000000002E-4</v>
      </c>
      <c r="D40" s="18">
        <v>9.3599999999999998E-4</v>
      </c>
      <c r="E40" s="18">
        <v>4.4099999999999999E-4</v>
      </c>
      <c r="F40" s="12">
        <f t="shared" si="0"/>
        <v>97973.804823711733</v>
      </c>
      <c r="G40" s="17">
        <f t="shared" si="1"/>
        <v>116.98072295951181</v>
      </c>
      <c r="I40" s="12">
        <v>35</v>
      </c>
      <c r="J40" s="18">
        <v>1.194E-3</v>
      </c>
      <c r="K40" s="18">
        <v>5.6300000000000002E-4</v>
      </c>
      <c r="L40" s="18">
        <v>9.3599999999999998E-4</v>
      </c>
      <c r="M40" s="18">
        <v>4.4099999999999999E-4</v>
      </c>
    </row>
    <row r="41" spans="1:13" ht="15.75" x14ac:dyDescent="0.25">
      <c r="A41" s="12">
        <v>36</v>
      </c>
      <c r="B41" s="18">
        <v>1.2750000000000001E-3</v>
      </c>
      <c r="C41" s="18">
        <v>6.0099999999999997E-4</v>
      </c>
      <c r="D41" s="18">
        <v>9.8499999999999998E-4</v>
      </c>
      <c r="E41" s="18">
        <v>4.64E-4</v>
      </c>
      <c r="F41" s="12">
        <f t="shared" si="0"/>
        <v>97856.824100752216</v>
      </c>
      <c r="G41" s="17">
        <f t="shared" si="1"/>
        <v>124.76745072845908</v>
      </c>
      <c r="I41" s="12">
        <v>36</v>
      </c>
      <c r="J41" s="18">
        <v>1.2750000000000001E-3</v>
      </c>
      <c r="K41" s="18">
        <v>6.0099999999999997E-4</v>
      </c>
      <c r="L41" s="18">
        <v>9.8499999999999998E-4</v>
      </c>
      <c r="M41" s="18">
        <v>4.64E-4</v>
      </c>
    </row>
    <row r="42" spans="1:13" ht="15.75" x14ac:dyDescent="0.25">
      <c r="A42" s="12">
        <v>37</v>
      </c>
      <c r="B42" s="18">
        <v>1.3669999999999999E-3</v>
      </c>
      <c r="C42" s="18">
        <v>6.4599999999999998E-4</v>
      </c>
      <c r="D42" s="18">
        <v>1.0430000000000001E-3</v>
      </c>
      <c r="E42" s="18">
        <v>4.9299999999999995E-4</v>
      </c>
      <c r="F42" s="12">
        <f t="shared" si="0"/>
        <v>97732.056650023762</v>
      </c>
      <c r="G42" s="17">
        <f t="shared" si="1"/>
        <v>133.59972144058247</v>
      </c>
      <c r="I42" s="12">
        <v>37</v>
      </c>
      <c r="J42" s="18">
        <v>1.3669999999999999E-3</v>
      </c>
      <c r="K42" s="18">
        <v>6.4599999999999998E-4</v>
      </c>
      <c r="L42" s="18">
        <v>1.0430000000000001E-3</v>
      </c>
      <c r="M42" s="18">
        <v>4.9299999999999995E-4</v>
      </c>
    </row>
    <row r="43" spans="1:13" ht="15.75" x14ac:dyDescent="0.25">
      <c r="A43" s="12">
        <v>38</v>
      </c>
      <c r="B43" s="18">
        <v>1.472E-3</v>
      </c>
      <c r="C43" s="18">
        <v>6.9899999999999997E-4</v>
      </c>
      <c r="D43" s="18">
        <v>1.111E-3</v>
      </c>
      <c r="E43" s="18">
        <v>5.2800000000000004E-4</v>
      </c>
      <c r="F43" s="12">
        <f t="shared" si="0"/>
        <v>97598.456928583182</v>
      </c>
      <c r="G43" s="17">
        <f t="shared" si="1"/>
        <v>143.66492859887444</v>
      </c>
      <c r="I43" s="12">
        <v>38</v>
      </c>
      <c r="J43" s="18">
        <v>1.472E-3</v>
      </c>
      <c r="K43" s="18">
        <v>6.9899999999999997E-4</v>
      </c>
      <c r="L43" s="18">
        <v>1.111E-3</v>
      </c>
      <c r="M43" s="18">
        <v>5.2800000000000004E-4</v>
      </c>
    </row>
    <row r="44" spans="1:13" ht="15.75" x14ac:dyDescent="0.25">
      <c r="A44" s="12">
        <v>39</v>
      </c>
      <c r="B44" s="18">
        <v>1.5889999999999999E-3</v>
      </c>
      <c r="C44" s="18">
        <v>7.6099999999999996E-4</v>
      </c>
      <c r="D44" s="18">
        <v>1.189E-3</v>
      </c>
      <c r="E44" s="18">
        <v>5.6899999999999995E-4</v>
      </c>
      <c r="F44" s="12">
        <f t="shared" si="0"/>
        <v>97454.791999984314</v>
      </c>
      <c r="G44" s="17">
        <f t="shared" si="1"/>
        <v>154.85566448797508</v>
      </c>
      <c r="I44" s="12">
        <v>39</v>
      </c>
      <c r="J44" s="18">
        <v>1.5889999999999999E-3</v>
      </c>
      <c r="K44" s="18">
        <v>7.6099999999999996E-4</v>
      </c>
      <c r="L44" s="18">
        <v>1.189E-3</v>
      </c>
      <c r="M44" s="18">
        <v>5.6899999999999995E-4</v>
      </c>
    </row>
    <row r="45" spans="1:13" ht="15.75" x14ac:dyDescent="0.25">
      <c r="A45" s="12">
        <v>40</v>
      </c>
      <c r="B45" s="18">
        <v>1.7149999999999999E-3</v>
      </c>
      <c r="C45" s="18">
        <v>8.2799999999999996E-4</v>
      </c>
      <c r="D45" s="18">
        <v>1.2750000000000001E-3</v>
      </c>
      <c r="E45" s="18">
        <v>6.1499999999999999E-4</v>
      </c>
      <c r="F45" s="12">
        <f t="shared" si="0"/>
        <v>97299.936335496343</v>
      </c>
      <c r="G45" s="17">
        <f t="shared" si="1"/>
        <v>166.86939081537622</v>
      </c>
      <c r="I45" s="12">
        <v>40</v>
      </c>
      <c r="J45" s="18">
        <v>1.7149999999999999E-3</v>
      </c>
      <c r="K45" s="18">
        <v>8.2799999999999996E-4</v>
      </c>
      <c r="L45" s="18">
        <v>1.2750000000000001E-3</v>
      </c>
      <c r="M45" s="18">
        <v>6.1499999999999999E-4</v>
      </c>
    </row>
    <row r="46" spans="1:13" ht="15.75" x14ac:dyDescent="0.25">
      <c r="A46" s="12">
        <v>41</v>
      </c>
      <c r="B46" s="18">
        <v>1.8450000000000001E-3</v>
      </c>
      <c r="C46" s="18">
        <v>8.9700000000000001E-4</v>
      </c>
      <c r="D46" s="18">
        <v>1.366E-3</v>
      </c>
      <c r="E46" s="18">
        <v>6.6399999999999999E-4</v>
      </c>
      <c r="F46" s="12">
        <f t="shared" si="0"/>
        <v>97133.066944680962</v>
      </c>
      <c r="G46" s="17">
        <f t="shared" si="1"/>
        <v>179.21050851293637</v>
      </c>
      <c r="I46" s="12">
        <v>41</v>
      </c>
      <c r="J46" s="18">
        <v>1.8450000000000001E-3</v>
      </c>
      <c r="K46" s="18">
        <v>8.9700000000000001E-4</v>
      </c>
      <c r="L46" s="18">
        <v>1.366E-3</v>
      </c>
      <c r="M46" s="18">
        <v>6.6399999999999999E-4</v>
      </c>
    </row>
    <row r="47" spans="1:13" ht="15.75" x14ac:dyDescent="0.25">
      <c r="A47" s="12">
        <v>42</v>
      </c>
      <c r="B47" s="18">
        <v>1.9780000000000002E-3</v>
      </c>
      <c r="C47" s="18">
        <v>9.6599999999999995E-4</v>
      </c>
      <c r="D47" s="18">
        <v>1.4610000000000001E-3</v>
      </c>
      <c r="E47" s="18">
        <v>7.1400000000000001E-4</v>
      </c>
      <c r="F47" s="12">
        <f t="shared" si="0"/>
        <v>96953.856436168033</v>
      </c>
      <c r="G47" s="17">
        <f t="shared" si="1"/>
        <v>191.77472803074039</v>
      </c>
      <c r="I47" s="12">
        <v>42</v>
      </c>
      <c r="J47" s="18">
        <v>1.9780000000000002E-3</v>
      </c>
      <c r="K47" s="18">
        <v>9.6599999999999995E-4</v>
      </c>
      <c r="L47" s="18">
        <v>1.4610000000000001E-3</v>
      </c>
      <c r="M47" s="18">
        <v>7.1400000000000001E-4</v>
      </c>
    </row>
    <row r="48" spans="1:13" ht="15.75" x14ac:dyDescent="0.25">
      <c r="A48" s="12">
        <v>43</v>
      </c>
      <c r="B48" s="18">
        <v>2.1129999999999999E-3</v>
      </c>
      <c r="C48" s="18">
        <v>1.0330000000000001E-3</v>
      </c>
      <c r="D48" s="18">
        <v>1.56E-3</v>
      </c>
      <c r="E48" s="18">
        <v>7.6300000000000001E-4</v>
      </c>
      <c r="F48" s="12">
        <f t="shared" si="0"/>
        <v>96762.081708137295</v>
      </c>
      <c r="G48" s="17">
        <f t="shared" si="1"/>
        <v>204.4582786492941</v>
      </c>
      <c r="I48" s="12">
        <v>43</v>
      </c>
      <c r="J48" s="18">
        <v>2.1129999999999999E-3</v>
      </c>
      <c r="K48" s="18">
        <v>1.0330000000000001E-3</v>
      </c>
      <c r="L48" s="18">
        <v>1.56E-3</v>
      </c>
      <c r="M48" s="18">
        <v>7.6300000000000001E-4</v>
      </c>
    </row>
    <row r="49" spans="1:13" ht="15.75" x14ac:dyDescent="0.25">
      <c r="A49" s="12">
        <v>44</v>
      </c>
      <c r="B49" s="18">
        <v>2.2550000000000001E-3</v>
      </c>
      <c r="C49" s="18">
        <v>1.103E-3</v>
      </c>
      <c r="D49" s="18">
        <v>1.665E-3</v>
      </c>
      <c r="E49" s="18">
        <v>8.1499999999999997E-4</v>
      </c>
      <c r="F49" s="12">
        <f t="shared" si="0"/>
        <v>96557.623429487998</v>
      </c>
      <c r="G49" s="17">
        <f t="shared" si="1"/>
        <v>217.73744083349544</v>
      </c>
      <c r="I49" s="12">
        <v>44</v>
      </c>
      <c r="J49" s="18">
        <v>2.2550000000000001E-3</v>
      </c>
      <c r="K49" s="18">
        <v>1.103E-3</v>
      </c>
      <c r="L49" s="18">
        <v>1.665E-3</v>
      </c>
      <c r="M49" s="18">
        <v>8.1499999999999997E-4</v>
      </c>
    </row>
    <row r="50" spans="1:13" ht="15.75" x14ac:dyDescent="0.25">
      <c r="A50" s="12">
        <v>45</v>
      </c>
      <c r="B50" s="18">
        <v>2.4130000000000002E-3</v>
      </c>
      <c r="C50" s="18">
        <v>1.181E-3</v>
      </c>
      <c r="D50" s="18">
        <v>1.7830000000000001E-3</v>
      </c>
      <c r="E50" s="18">
        <v>8.7299999999999997E-4</v>
      </c>
      <c r="F50" s="12">
        <f t="shared" si="0"/>
        <v>96339.885988654496</v>
      </c>
      <c r="G50" s="17">
        <f t="shared" si="1"/>
        <v>232.46814489062331</v>
      </c>
      <c r="I50" s="12">
        <v>45</v>
      </c>
      <c r="J50" s="18">
        <v>2.4130000000000002E-3</v>
      </c>
      <c r="K50" s="18">
        <v>1.181E-3</v>
      </c>
      <c r="L50" s="18">
        <v>1.7830000000000001E-3</v>
      </c>
      <c r="M50" s="18">
        <v>8.7299999999999997E-4</v>
      </c>
    </row>
    <row r="51" spans="1:13" ht="15.75" x14ac:dyDescent="0.25">
      <c r="A51" s="12">
        <v>46</v>
      </c>
      <c r="B51" s="18">
        <v>2.5950000000000001E-3</v>
      </c>
      <c r="C51" s="18">
        <v>1.274E-3</v>
      </c>
      <c r="D51" s="18">
        <v>1.918E-3</v>
      </c>
      <c r="E51" s="18">
        <v>9.4200000000000002E-4</v>
      </c>
      <c r="F51" s="12">
        <f t="shared" si="0"/>
        <v>96107.417843763877</v>
      </c>
      <c r="G51" s="17">
        <f t="shared" si="1"/>
        <v>249.39874930456727</v>
      </c>
      <c r="I51" s="12">
        <v>46</v>
      </c>
      <c r="J51" s="18">
        <v>2.5950000000000001E-3</v>
      </c>
      <c r="K51" s="18">
        <v>1.274E-3</v>
      </c>
      <c r="L51" s="18">
        <v>1.918E-3</v>
      </c>
      <c r="M51" s="18">
        <v>9.4200000000000002E-4</v>
      </c>
    </row>
    <row r="52" spans="1:13" ht="15.75" x14ac:dyDescent="0.25">
      <c r="A52" s="12">
        <v>47</v>
      </c>
      <c r="B52" s="18">
        <v>2.8050000000000002E-3</v>
      </c>
      <c r="C52" s="18">
        <v>1.389E-3</v>
      </c>
      <c r="D52" s="18">
        <v>2.055E-3</v>
      </c>
      <c r="E52" s="18">
        <v>1.0139999999999999E-3</v>
      </c>
      <c r="F52" s="12">
        <f t="shared" si="0"/>
        <v>95858.019094459305</v>
      </c>
      <c r="G52" s="17">
        <f t="shared" si="1"/>
        <v>268.88174355995835</v>
      </c>
      <c r="I52" s="12">
        <v>47</v>
      </c>
      <c r="J52" s="18">
        <v>2.8050000000000002E-3</v>
      </c>
      <c r="K52" s="18">
        <v>1.389E-3</v>
      </c>
      <c r="L52" s="18">
        <v>2.055E-3</v>
      </c>
      <c r="M52" s="18">
        <v>1.0139999999999999E-3</v>
      </c>
    </row>
    <row r="53" spans="1:13" ht="15.75" x14ac:dyDescent="0.25">
      <c r="A53" s="12">
        <v>48</v>
      </c>
      <c r="B53" s="18">
        <v>3.042E-3</v>
      </c>
      <c r="C53" s="18">
        <v>1.5269999999999999E-3</v>
      </c>
      <c r="D53" s="18">
        <v>2.238E-3</v>
      </c>
      <c r="E53" s="18">
        <v>1.1230000000000001E-3</v>
      </c>
      <c r="F53" s="12">
        <f t="shared" si="0"/>
        <v>95589.137350899342</v>
      </c>
      <c r="G53" s="17">
        <f t="shared" si="1"/>
        <v>290.78215582143582</v>
      </c>
      <c r="I53" s="12">
        <v>48</v>
      </c>
      <c r="J53" s="18">
        <v>3.042E-3</v>
      </c>
      <c r="K53" s="18">
        <v>1.5269999999999999E-3</v>
      </c>
      <c r="L53" s="18">
        <v>2.238E-3</v>
      </c>
      <c r="M53" s="18">
        <v>1.1230000000000001E-3</v>
      </c>
    </row>
    <row r="54" spans="1:13" ht="15.75" x14ac:dyDescent="0.25">
      <c r="A54" s="12">
        <v>49</v>
      </c>
      <c r="B54" s="18">
        <v>3.2989999999999998E-3</v>
      </c>
      <c r="C54" s="18">
        <v>1.6900000000000001E-3</v>
      </c>
      <c r="D54" s="18">
        <v>2.4459999999999998E-3</v>
      </c>
      <c r="E54" s="18">
        <v>1.2509999999999999E-3</v>
      </c>
      <c r="F54" s="12">
        <f t="shared" si="0"/>
        <v>95298.355195077907</v>
      </c>
      <c r="G54" s="17">
        <f t="shared" si="1"/>
        <v>314.38927378856198</v>
      </c>
      <c r="I54" s="12">
        <v>49</v>
      </c>
      <c r="J54" s="18">
        <v>3.2989999999999998E-3</v>
      </c>
      <c r="K54" s="18">
        <v>1.6900000000000001E-3</v>
      </c>
      <c r="L54" s="18">
        <v>2.4459999999999998E-3</v>
      </c>
      <c r="M54" s="18">
        <v>1.2509999999999999E-3</v>
      </c>
    </row>
    <row r="55" spans="1:13" ht="15.75" x14ac:dyDescent="0.25">
      <c r="A55" s="12">
        <v>50</v>
      </c>
      <c r="B55" s="18">
        <v>3.5699999999999998E-3</v>
      </c>
      <c r="C55" s="18">
        <v>1.8730000000000001E-3</v>
      </c>
      <c r="D55" s="18">
        <v>2.666E-3</v>
      </c>
      <c r="E55" s="18">
        <v>1.3929999999999999E-3</v>
      </c>
      <c r="F55" s="12">
        <f t="shared" si="0"/>
        <v>94983.965921289346</v>
      </c>
      <c r="G55" s="17">
        <f t="shared" si="1"/>
        <v>339.09275833900296</v>
      </c>
      <c r="I55" s="12">
        <v>50</v>
      </c>
      <c r="J55" s="18">
        <v>3.5699999999999998E-3</v>
      </c>
      <c r="K55" s="18">
        <v>1.8730000000000001E-3</v>
      </c>
      <c r="L55" s="18">
        <v>2.666E-3</v>
      </c>
      <c r="M55" s="18">
        <v>1.3929999999999999E-3</v>
      </c>
    </row>
    <row r="56" spans="1:13" ht="15.75" x14ac:dyDescent="0.25">
      <c r="A56" s="12">
        <v>51</v>
      </c>
      <c r="B56" s="18">
        <v>3.8470000000000002E-3</v>
      </c>
      <c r="C56" s="18">
        <v>2.0739999999999999E-3</v>
      </c>
      <c r="D56" s="18">
        <v>2.8800000000000002E-3</v>
      </c>
      <c r="E56" s="18">
        <v>1.5479999999999999E-3</v>
      </c>
      <c r="F56" s="12">
        <f t="shared" si="0"/>
        <v>94644.873162950345</v>
      </c>
      <c r="G56" s="17">
        <f t="shared" si="1"/>
        <v>364.09882705786998</v>
      </c>
      <c r="I56" s="12">
        <v>51</v>
      </c>
      <c r="J56" s="18">
        <v>3.8470000000000002E-3</v>
      </c>
      <c r="K56" s="18">
        <v>2.0739999999999999E-3</v>
      </c>
      <c r="L56" s="18">
        <v>2.8800000000000002E-3</v>
      </c>
      <c r="M56" s="18">
        <v>1.5479999999999999E-3</v>
      </c>
    </row>
    <row r="57" spans="1:13" ht="15.75" x14ac:dyDescent="0.25">
      <c r="A57" s="12">
        <v>52</v>
      </c>
      <c r="B57" s="18">
        <v>4.1320000000000003E-3</v>
      </c>
      <c r="C57" s="18">
        <v>2.2950000000000002E-3</v>
      </c>
      <c r="D57" s="18">
        <v>3.0850000000000001E-3</v>
      </c>
      <c r="E57" s="18">
        <v>1.714E-3</v>
      </c>
      <c r="F57" s="12">
        <f t="shared" si="0"/>
        <v>94280.774335892478</v>
      </c>
      <c r="G57" s="17">
        <f t="shared" si="1"/>
        <v>389.56815955590776</v>
      </c>
      <c r="I57" s="12">
        <v>52</v>
      </c>
      <c r="J57" s="18">
        <v>4.1320000000000003E-3</v>
      </c>
      <c r="K57" s="18">
        <v>2.2950000000000002E-3</v>
      </c>
      <c r="L57" s="18">
        <v>3.0850000000000001E-3</v>
      </c>
      <c r="M57" s="18">
        <v>1.714E-3</v>
      </c>
    </row>
    <row r="58" spans="1:13" ht="15.75" x14ac:dyDescent="0.25">
      <c r="A58" s="12">
        <v>53</v>
      </c>
      <c r="B58" s="18">
        <v>4.4339999999999996E-3</v>
      </c>
      <c r="C58" s="18">
        <v>2.5460000000000001E-3</v>
      </c>
      <c r="D58" s="18">
        <v>3.3E-3</v>
      </c>
      <c r="E58" s="18">
        <v>1.8929999999999999E-3</v>
      </c>
      <c r="F58" s="12">
        <f t="shared" si="0"/>
        <v>93891.206176336564</v>
      </c>
      <c r="G58" s="17">
        <f t="shared" si="1"/>
        <v>416.31360818587626</v>
      </c>
      <c r="I58" s="12">
        <v>53</v>
      </c>
      <c r="J58" s="18">
        <v>4.4339999999999996E-3</v>
      </c>
      <c r="K58" s="18">
        <v>2.5460000000000001E-3</v>
      </c>
      <c r="L58" s="18">
        <v>3.3E-3</v>
      </c>
      <c r="M58" s="18">
        <v>1.8929999999999999E-3</v>
      </c>
    </row>
    <row r="59" spans="1:13" ht="15.75" x14ac:dyDescent="0.25">
      <c r="A59" s="12">
        <v>54</v>
      </c>
      <c r="B59" s="18">
        <v>4.7780000000000001E-3</v>
      </c>
      <c r="C59" s="18">
        <v>2.836E-3</v>
      </c>
      <c r="D59" s="18">
        <v>3.545E-3</v>
      </c>
      <c r="E59" s="18">
        <v>2.0929999999999998E-3</v>
      </c>
      <c r="F59" s="12">
        <f t="shared" si="0"/>
        <v>93474.892568150681</v>
      </c>
      <c r="G59" s="17">
        <f t="shared" si="1"/>
        <v>446.62303669062396</v>
      </c>
      <c r="I59" s="12">
        <v>54</v>
      </c>
      <c r="J59" s="18">
        <v>4.7780000000000001E-3</v>
      </c>
      <c r="K59" s="18">
        <v>2.836E-3</v>
      </c>
      <c r="L59" s="18">
        <v>3.545E-3</v>
      </c>
      <c r="M59" s="18">
        <v>2.0929999999999998E-3</v>
      </c>
    </row>
    <row r="60" spans="1:13" ht="15.75" x14ac:dyDescent="0.25">
      <c r="A60" s="12">
        <v>55</v>
      </c>
      <c r="B60" s="18">
        <v>5.2030000000000002E-3</v>
      </c>
      <c r="C60" s="18">
        <v>3.1779999999999998E-3</v>
      </c>
      <c r="D60" s="18">
        <v>3.8379999999999998E-3</v>
      </c>
      <c r="E60" s="18">
        <v>2.3180000000000002E-3</v>
      </c>
      <c r="F60" s="12">
        <f t="shared" si="0"/>
        <v>93028.269531460057</v>
      </c>
      <c r="G60" s="17">
        <f t="shared" si="1"/>
        <v>484.02608637218668</v>
      </c>
      <c r="I60" s="12">
        <v>55</v>
      </c>
      <c r="J60" s="18">
        <v>5.2030000000000002E-3</v>
      </c>
      <c r="K60" s="18">
        <v>3.1779999999999998E-3</v>
      </c>
      <c r="L60" s="18">
        <v>3.8379999999999998E-3</v>
      </c>
      <c r="M60" s="18">
        <v>2.3180000000000002E-3</v>
      </c>
    </row>
    <row r="61" spans="1:13" ht="15.75" x14ac:dyDescent="0.25">
      <c r="A61" s="12">
        <v>56</v>
      </c>
      <c r="B61" s="18">
        <v>5.744E-3</v>
      </c>
      <c r="C61" s="18">
        <v>3.5769999999999999E-3</v>
      </c>
      <c r="D61" s="18">
        <v>4.2069999999999998E-3</v>
      </c>
      <c r="E61" s="18">
        <v>2.6069999999999999E-3</v>
      </c>
      <c r="F61" s="12">
        <f t="shared" si="0"/>
        <v>92544.243445087865</v>
      </c>
      <c r="G61" s="17">
        <f t="shared" si="1"/>
        <v>531.57413434858472</v>
      </c>
      <c r="I61" s="12">
        <v>56</v>
      </c>
      <c r="J61" s="18">
        <v>5.744E-3</v>
      </c>
      <c r="K61" s="18">
        <v>3.5769999999999999E-3</v>
      </c>
      <c r="L61" s="18">
        <v>4.2069999999999998E-3</v>
      </c>
      <c r="M61" s="18">
        <v>2.6069999999999999E-3</v>
      </c>
    </row>
    <row r="62" spans="1:13" ht="15.75" x14ac:dyDescent="0.25">
      <c r="A62" s="12">
        <v>57</v>
      </c>
      <c r="B62" s="18">
        <v>6.4270000000000004E-3</v>
      </c>
      <c r="C62" s="18">
        <v>4.0359999999999997E-3</v>
      </c>
      <c r="D62" s="18">
        <v>4.6759999999999996E-3</v>
      </c>
      <c r="E62" s="18">
        <v>2.9789999999999999E-3</v>
      </c>
      <c r="F62" s="12">
        <f t="shared" si="0"/>
        <v>92012.669310739278</v>
      </c>
      <c r="G62" s="17">
        <f t="shared" si="1"/>
        <v>591.36542566012133</v>
      </c>
      <c r="I62" s="12">
        <v>57</v>
      </c>
      <c r="J62" s="18">
        <v>6.4270000000000004E-3</v>
      </c>
      <c r="K62" s="18">
        <v>4.0359999999999997E-3</v>
      </c>
      <c r="L62" s="18">
        <v>4.6759999999999996E-3</v>
      </c>
      <c r="M62" s="18">
        <v>2.9789999999999999E-3</v>
      </c>
    </row>
    <row r="63" spans="1:13" ht="15.75" x14ac:dyDescent="0.25">
      <c r="A63" s="12">
        <v>58</v>
      </c>
      <c r="B63" s="18">
        <v>7.26E-3</v>
      </c>
      <c r="C63" s="18">
        <v>4.5560000000000002E-3</v>
      </c>
      <c r="D63" s="18">
        <v>5.2750000000000002E-3</v>
      </c>
      <c r="E63" s="18">
        <v>3.4099999999999998E-3</v>
      </c>
      <c r="F63" s="12">
        <f t="shared" si="0"/>
        <v>91421.303885079164</v>
      </c>
      <c r="G63" s="17">
        <f t="shared" si="1"/>
        <v>663.71866620567471</v>
      </c>
      <c r="I63" s="12">
        <v>58</v>
      </c>
      <c r="J63" s="18">
        <v>7.26E-3</v>
      </c>
      <c r="K63" s="18">
        <v>4.5560000000000002E-3</v>
      </c>
      <c r="L63" s="18">
        <v>5.2750000000000002E-3</v>
      </c>
      <c r="M63" s="18">
        <v>3.4099999999999998E-3</v>
      </c>
    </row>
    <row r="64" spans="1:13" ht="15.75" x14ac:dyDescent="0.25">
      <c r="A64" s="12">
        <v>59</v>
      </c>
      <c r="B64" s="18">
        <v>8.2290000000000002E-3</v>
      </c>
      <c r="C64" s="18">
        <v>5.1330000000000004E-3</v>
      </c>
      <c r="D64" s="18">
        <v>6.0390000000000001E-3</v>
      </c>
      <c r="E64" s="18">
        <v>3.8159999999999999E-3</v>
      </c>
      <c r="F64" s="12">
        <f t="shared" si="0"/>
        <v>90757.585218873486</v>
      </c>
      <c r="G64" s="17">
        <f t="shared" si="1"/>
        <v>746.84416876610999</v>
      </c>
      <c r="I64" s="12">
        <v>59</v>
      </c>
      <c r="J64" s="18">
        <v>8.2290000000000002E-3</v>
      </c>
      <c r="K64" s="18">
        <v>5.1330000000000004E-3</v>
      </c>
      <c r="L64" s="18">
        <v>6.0390000000000001E-3</v>
      </c>
      <c r="M64" s="18">
        <v>3.8159999999999999E-3</v>
      </c>
    </row>
    <row r="65" spans="1:13" ht="15.75" x14ac:dyDescent="0.25">
      <c r="A65" s="12">
        <v>60</v>
      </c>
      <c r="B65" s="18">
        <v>9.3130000000000001E-3</v>
      </c>
      <c r="C65" s="18">
        <v>5.7679999999999997E-3</v>
      </c>
      <c r="D65" s="18">
        <v>6.9890000000000004E-3</v>
      </c>
      <c r="E65" s="18">
        <v>4.2719999999999998E-3</v>
      </c>
      <c r="F65" s="12">
        <f t="shared" si="0"/>
        <v>90010.741050107375</v>
      </c>
      <c r="G65" s="17">
        <f t="shared" si="1"/>
        <v>838.27003139964995</v>
      </c>
      <c r="I65" s="12">
        <v>60</v>
      </c>
      <c r="J65" s="18">
        <v>9.3130000000000001E-3</v>
      </c>
      <c r="K65" s="18">
        <v>5.7679999999999997E-3</v>
      </c>
      <c r="L65" s="18">
        <v>6.9890000000000004E-3</v>
      </c>
      <c r="M65" s="18">
        <v>4.2719999999999998E-3</v>
      </c>
    </row>
    <row r="66" spans="1:13" ht="15.75" x14ac:dyDescent="0.25">
      <c r="A66" s="12">
        <v>61</v>
      </c>
      <c r="B66" s="18">
        <v>1.0489999999999999E-2</v>
      </c>
      <c r="C66" s="18">
        <v>6.4650000000000003E-3</v>
      </c>
      <c r="D66" s="18">
        <v>7.8670000000000007E-3</v>
      </c>
      <c r="E66" s="18">
        <v>4.7809999999999997E-3</v>
      </c>
      <c r="F66" s="12">
        <f t="shared" si="0"/>
        <v>89172.471018707729</v>
      </c>
      <c r="G66" s="17">
        <f t="shared" si="1"/>
        <v>935.419220986244</v>
      </c>
      <c r="I66" s="12">
        <v>61</v>
      </c>
      <c r="J66" s="18">
        <v>1.0489999999999999E-2</v>
      </c>
      <c r="K66" s="18">
        <v>6.4650000000000003E-3</v>
      </c>
      <c r="L66" s="18">
        <v>7.8670000000000007E-3</v>
      </c>
      <c r="M66" s="18">
        <v>4.7809999999999997E-3</v>
      </c>
    </row>
    <row r="67" spans="1:13" ht="15.75" x14ac:dyDescent="0.25">
      <c r="A67" s="12">
        <v>62</v>
      </c>
      <c r="B67" s="18">
        <v>1.1747E-2</v>
      </c>
      <c r="C67" s="18">
        <v>7.2350000000000001E-3</v>
      </c>
      <c r="D67" s="18">
        <v>8.7250000000000001E-3</v>
      </c>
      <c r="E67" s="18">
        <v>5.3509999999999999E-3</v>
      </c>
      <c r="F67" s="12">
        <f t="shared" si="0"/>
        <v>88237.051797721491</v>
      </c>
      <c r="G67" s="17">
        <f t="shared" si="1"/>
        <v>1036.5206474678344</v>
      </c>
      <c r="I67" s="12">
        <v>62</v>
      </c>
      <c r="J67" s="18">
        <v>1.1747E-2</v>
      </c>
      <c r="K67" s="18">
        <v>7.2350000000000001E-3</v>
      </c>
      <c r="L67" s="18">
        <v>8.7250000000000001E-3</v>
      </c>
      <c r="M67" s="18">
        <v>5.3509999999999999E-3</v>
      </c>
    </row>
    <row r="68" spans="1:13" ht="15.75" x14ac:dyDescent="0.25">
      <c r="A68" s="12">
        <v>63</v>
      </c>
      <c r="B68" s="18">
        <v>1.3091E-2</v>
      </c>
      <c r="C68" s="18">
        <v>8.0940000000000005E-3</v>
      </c>
      <c r="D68" s="18">
        <v>9.6769999999999998E-3</v>
      </c>
      <c r="E68" s="18">
        <v>5.9880000000000003E-3</v>
      </c>
      <c r="F68" s="12">
        <f t="shared" si="0"/>
        <v>87200.531150253664</v>
      </c>
      <c r="G68" s="17">
        <f t="shared" si="1"/>
        <v>1141.5421532879707</v>
      </c>
      <c r="I68" s="12">
        <v>63</v>
      </c>
      <c r="J68" s="18">
        <v>1.3091E-2</v>
      </c>
      <c r="K68" s="18">
        <v>8.0940000000000005E-3</v>
      </c>
      <c r="L68" s="18">
        <v>9.6769999999999998E-3</v>
      </c>
      <c r="M68" s="18">
        <v>5.9880000000000003E-3</v>
      </c>
    </row>
    <row r="69" spans="1:13" ht="15.75" x14ac:dyDescent="0.25">
      <c r="A69" s="12">
        <v>64</v>
      </c>
      <c r="B69" s="18">
        <v>1.4541999999999999E-2</v>
      </c>
      <c r="C69" s="18">
        <v>9.0589999999999993E-3</v>
      </c>
      <c r="D69" s="18">
        <v>1.0730999999999999E-2</v>
      </c>
      <c r="E69" s="18">
        <v>6.7010000000000004E-3</v>
      </c>
      <c r="F69" s="12">
        <f t="shared" si="0"/>
        <v>86058.988996965694</v>
      </c>
      <c r="G69" s="17">
        <f t="shared" si="1"/>
        <v>1251.469817993875</v>
      </c>
      <c r="I69" s="12">
        <v>64</v>
      </c>
      <c r="J69" s="18">
        <v>1.4541999999999999E-2</v>
      </c>
      <c r="K69" s="18">
        <v>9.0589999999999993E-3</v>
      </c>
      <c r="L69" s="18">
        <v>1.0730999999999999E-2</v>
      </c>
      <c r="M69" s="18">
        <v>6.7010000000000004E-3</v>
      </c>
    </row>
    <row r="70" spans="1:13" ht="15.75" x14ac:dyDescent="0.25">
      <c r="A70" s="12">
        <v>65</v>
      </c>
      <c r="B70" s="18">
        <v>1.6133999999999999E-2</v>
      </c>
      <c r="C70" s="18">
        <v>1.0148000000000001E-2</v>
      </c>
      <c r="D70" s="18">
        <v>1.1900000000000001E-2</v>
      </c>
      <c r="E70" s="18">
        <v>7.4989999999999996E-3</v>
      </c>
      <c r="F70" s="12">
        <f t="shared" si="0"/>
        <v>84807.519178971823</v>
      </c>
      <c r="G70" s="17">
        <f t="shared" si="1"/>
        <v>1368.2845144335313</v>
      </c>
      <c r="I70" s="12">
        <v>65</v>
      </c>
      <c r="J70" s="18">
        <v>1.6133999999999999E-2</v>
      </c>
      <c r="K70" s="18">
        <v>1.0148000000000001E-2</v>
      </c>
      <c r="L70" s="18">
        <v>1.1900000000000001E-2</v>
      </c>
      <c r="M70" s="18">
        <v>7.4989999999999996E-3</v>
      </c>
    </row>
    <row r="71" spans="1:13" ht="15.75" x14ac:dyDescent="0.25">
      <c r="A71" s="12">
        <v>66</v>
      </c>
      <c r="B71" s="18">
        <v>1.7905000000000001E-2</v>
      </c>
      <c r="C71" s="18">
        <v>1.1376000000000001E-2</v>
      </c>
      <c r="D71" s="18">
        <v>1.3228999999999999E-2</v>
      </c>
      <c r="E71" s="18">
        <v>8.4080000000000005E-3</v>
      </c>
      <c r="F71" s="12">
        <f t="shared" ref="F71:F110" si="2">F70-G70</f>
        <v>83439.234664538293</v>
      </c>
      <c r="G71" s="17">
        <f t="shared" ref="G71:G110" si="3">F71*B71</f>
        <v>1493.9794966685581</v>
      </c>
      <c r="I71" s="12">
        <v>66</v>
      </c>
      <c r="J71" s="18">
        <v>1.7905000000000001E-2</v>
      </c>
      <c r="K71" s="18">
        <v>1.1376000000000001E-2</v>
      </c>
      <c r="L71" s="18">
        <v>1.3228999999999999E-2</v>
      </c>
      <c r="M71" s="18">
        <v>8.4080000000000005E-3</v>
      </c>
    </row>
    <row r="72" spans="1:13" ht="15.75" x14ac:dyDescent="0.25">
      <c r="A72" s="12">
        <v>67</v>
      </c>
      <c r="B72" s="18">
        <v>1.9886000000000001E-2</v>
      </c>
      <c r="C72" s="18">
        <v>1.2760000000000001E-2</v>
      </c>
      <c r="D72" s="18">
        <v>1.4704999999999999E-2</v>
      </c>
      <c r="E72" s="18">
        <v>9.4380000000000002E-3</v>
      </c>
      <c r="F72" s="12">
        <f t="shared" si="2"/>
        <v>81945.255167869735</v>
      </c>
      <c r="G72" s="17">
        <f t="shared" si="3"/>
        <v>1629.5633442682577</v>
      </c>
      <c r="I72" s="12">
        <v>67</v>
      </c>
      <c r="J72" s="18">
        <v>1.9886000000000001E-2</v>
      </c>
      <c r="K72" s="18">
        <v>1.2760000000000001E-2</v>
      </c>
      <c r="L72" s="18">
        <v>1.4704999999999999E-2</v>
      </c>
      <c r="M72" s="18">
        <v>9.4380000000000002E-3</v>
      </c>
    </row>
    <row r="73" spans="1:13" ht="15.75" x14ac:dyDescent="0.25">
      <c r="A73" s="12">
        <v>68</v>
      </c>
      <c r="B73" s="18">
        <v>2.2103000000000001E-2</v>
      </c>
      <c r="C73" s="18">
        <v>1.4316000000000001E-2</v>
      </c>
      <c r="D73" s="18">
        <v>1.6344000000000001E-2</v>
      </c>
      <c r="E73" s="18">
        <v>1.0592000000000001E-2</v>
      </c>
      <c r="F73" s="12">
        <f t="shared" si="2"/>
        <v>80315.691823601475</v>
      </c>
      <c r="G73" s="17">
        <f t="shared" si="3"/>
        <v>1775.2177363770636</v>
      </c>
      <c r="I73" s="12">
        <v>68</v>
      </c>
      <c r="J73" s="18">
        <v>2.2103000000000001E-2</v>
      </c>
      <c r="K73" s="18">
        <v>1.4316000000000001E-2</v>
      </c>
      <c r="L73" s="18">
        <v>1.6344000000000001E-2</v>
      </c>
      <c r="M73" s="18">
        <v>1.0592000000000001E-2</v>
      </c>
    </row>
    <row r="74" spans="1:13" ht="15.75" x14ac:dyDescent="0.25">
      <c r="A74" s="12">
        <v>69</v>
      </c>
      <c r="B74" s="18">
        <v>2.4570999999999999E-2</v>
      </c>
      <c r="C74" s="18">
        <v>1.6066E-2</v>
      </c>
      <c r="D74" s="18">
        <v>1.8164E-2</v>
      </c>
      <c r="E74" s="18">
        <v>1.1886000000000001E-2</v>
      </c>
      <c r="F74" s="12">
        <f t="shared" si="2"/>
        <v>78540.474087224415</v>
      </c>
      <c r="G74" s="17">
        <f t="shared" si="3"/>
        <v>1929.817988797191</v>
      </c>
      <c r="I74" s="12">
        <v>69</v>
      </c>
      <c r="J74" s="18">
        <v>2.4570999999999999E-2</v>
      </c>
      <c r="K74" s="18">
        <v>1.6066E-2</v>
      </c>
      <c r="L74" s="18">
        <v>1.8164E-2</v>
      </c>
      <c r="M74" s="18">
        <v>1.1886000000000001E-2</v>
      </c>
    </row>
    <row r="75" spans="1:13" ht="15.75" x14ac:dyDescent="0.25">
      <c r="A75" s="12">
        <v>70</v>
      </c>
      <c r="B75" s="18">
        <v>2.7309E-2</v>
      </c>
      <c r="C75" s="18">
        <v>1.8033E-2</v>
      </c>
      <c r="D75" s="18">
        <v>2.0184000000000001E-2</v>
      </c>
      <c r="E75" s="18">
        <v>1.3337E-2</v>
      </c>
      <c r="F75" s="12">
        <f t="shared" si="2"/>
        <v>76610.656098427222</v>
      </c>
      <c r="G75" s="17">
        <f t="shared" si="3"/>
        <v>2092.1604073919489</v>
      </c>
      <c r="I75" s="12">
        <v>70</v>
      </c>
      <c r="J75" s="18">
        <v>2.7309E-2</v>
      </c>
      <c r="K75" s="18">
        <v>1.8033E-2</v>
      </c>
      <c r="L75" s="18">
        <v>2.0184000000000001E-2</v>
      </c>
      <c r="M75" s="18">
        <v>1.3337E-2</v>
      </c>
    </row>
    <row r="76" spans="1:13" ht="15.75" x14ac:dyDescent="0.25">
      <c r="A76" s="12">
        <v>71</v>
      </c>
      <c r="B76" s="18">
        <v>3.0339999999999999E-2</v>
      </c>
      <c r="C76" s="18">
        <v>2.0240999999999999E-2</v>
      </c>
      <c r="D76" s="18">
        <v>2.2425E-2</v>
      </c>
      <c r="E76" s="18">
        <v>1.4964E-2</v>
      </c>
      <c r="F76" s="12">
        <f t="shared" si="2"/>
        <v>74518.495691035278</v>
      </c>
      <c r="G76" s="17">
        <f t="shared" si="3"/>
        <v>2260.8911592660102</v>
      </c>
      <c r="I76" s="12">
        <v>71</v>
      </c>
      <c r="J76" s="18">
        <v>3.0339999999999999E-2</v>
      </c>
      <c r="K76" s="18">
        <v>2.0240999999999999E-2</v>
      </c>
      <c r="L76" s="18">
        <v>2.2425E-2</v>
      </c>
      <c r="M76" s="18">
        <v>1.4964E-2</v>
      </c>
    </row>
    <row r="77" spans="1:13" ht="15.75" x14ac:dyDescent="0.25">
      <c r="A77" s="12">
        <v>72</v>
      </c>
      <c r="B77" s="18">
        <v>3.3683999999999999E-2</v>
      </c>
      <c r="C77" s="18">
        <v>2.2714999999999999E-2</v>
      </c>
      <c r="D77" s="18">
        <v>2.4910999999999999E-2</v>
      </c>
      <c r="E77" s="18">
        <v>1.6787E-2</v>
      </c>
      <c r="F77" s="12">
        <f t="shared" si="2"/>
        <v>72257.604531769262</v>
      </c>
      <c r="G77" s="17">
        <f t="shared" si="3"/>
        <v>2433.9251510481158</v>
      </c>
      <c r="I77" s="12">
        <v>72</v>
      </c>
      <c r="J77" s="18">
        <v>3.3683999999999999E-2</v>
      </c>
      <c r="K77" s="18">
        <v>2.2714999999999999E-2</v>
      </c>
      <c r="L77" s="18">
        <v>2.4910999999999999E-2</v>
      </c>
      <c r="M77" s="18">
        <v>1.6787E-2</v>
      </c>
    </row>
    <row r="78" spans="1:13" ht="15.75" x14ac:dyDescent="0.25">
      <c r="A78" s="12">
        <v>73</v>
      </c>
      <c r="B78" s="18">
        <v>3.7371000000000001E-2</v>
      </c>
      <c r="C78" s="18">
        <v>2.5479000000000002E-2</v>
      </c>
      <c r="D78" s="18">
        <v>2.7668000000000002E-2</v>
      </c>
      <c r="E78" s="18">
        <v>1.8828999999999999E-2</v>
      </c>
      <c r="F78" s="12">
        <f t="shared" si="2"/>
        <v>69823.679380721151</v>
      </c>
      <c r="G78" s="17">
        <f t="shared" si="3"/>
        <v>2609.3807221369302</v>
      </c>
      <c r="I78" s="12">
        <v>73</v>
      </c>
      <c r="J78" s="18">
        <v>3.7371000000000001E-2</v>
      </c>
      <c r="K78" s="18">
        <v>2.5479000000000002E-2</v>
      </c>
      <c r="L78" s="18">
        <v>2.7668000000000002E-2</v>
      </c>
      <c r="M78" s="18">
        <v>1.8828999999999999E-2</v>
      </c>
    </row>
    <row r="79" spans="1:13" ht="15.75" x14ac:dyDescent="0.25">
      <c r="A79" s="12">
        <v>74</v>
      </c>
      <c r="B79" s="18">
        <v>4.1430000000000002E-2</v>
      </c>
      <c r="C79" s="18">
        <v>2.8561E-2</v>
      </c>
      <c r="D79" s="18">
        <v>3.0647000000000001E-2</v>
      </c>
      <c r="E79" s="18">
        <v>2.1117E-2</v>
      </c>
      <c r="F79" s="12">
        <f t="shared" si="2"/>
        <v>67214.298658584215</v>
      </c>
      <c r="G79" s="17">
        <f t="shared" si="3"/>
        <v>2784.6883934251441</v>
      </c>
      <c r="I79" s="12">
        <v>74</v>
      </c>
      <c r="J79" s="18">
        <v>4.1430000000000002E-2</v>
      </c>
      <c r="K79" s="18">
        <v>2.8561E-2</v>
      </c>
      <c r="L79" s="18">
        <v>3.0647000000000001E-2</v>
      </c>
      <c r="M79" s="18">
        <v>2.1117E-2</v>
      </c>
    </row>
    <row r="80" spans="1:13" ht="15.75" x14ac:dyDescent="0.25">
      <c r="A80" s="12">
        <v>75</v>
      </c>
      <c r="B80" s="18">
        <v>4.5901999999999998E-2</v>
      </c>
      <c r="C80" s="18">
        <v>3.1988999999999997E-2</v>
      </c>
      <c r="D80" s="18">
        <v>3.3938999999999997E-2</v>
      </c>
      <c r="E80" s="18">
        <v>2.3702000000000001E-2</v>
      </c>
      <c r="F80" s="12">
        <f t="shared" si="2"/>
        <v>64429.61026515907</v>
      </c>
      <c r="G80" s="17">
        <f t="shared" si="3"/>
        <v>2957.4479703913316</v>
      </c>
      <c r="I80" s="12">
        <v>75</v>
      </c>
      <c r="J80" s="18">
        <v>4.5901999999999998E-2</v>
      </c>
      <c r="K80" s="18">
        <v>3.1988999999999997E-2</v>
      </c>
      <c r="L80" s="18">
        <v>3.3938999999999997E-2</v>
      </c>
      <c r="M80" s="18">
        <v>2.3702000000000001E-2</v>
      </c>
    </row>
    <row r="81" spans="1:13" ht="15.75" x14ac:dyDescent="0.25">
      <c r="A81" s="12">
        <v>76</v>
      </c>
      <c r="B81" s="18">
        <v>5.0828999999999999E-2</v>
      </c>
      <c r="C81" s="18">
        <v>3.5796000000000001E-2</v>
      </c>
      <c r="D81" s="18">
        <v>3.7576999999999999E-2</v>
      </c>
      <c r="E81" s="18">
        <v>2.6491000000000001E-2</v>
      </c>
      <c r="F81" s="12">
        <f t="shared" si="2"/>
        <v>61472.162294767739</v>
      </c>
      <c r="G81" s="17">
        <f t="shared" si="3"/>
        <v>3124.5685372807493</v>
      </c>
      <c r="I81" s="12">
        <v>76</v>
      </c>
      <c r="J81" s="18">
        <v>5.0828999999999999E-2</v>
      </c>
      <c r="K81" s="18">
        <v>3.5796000000000001E-2</v>
      </c>
      <c r="L81" s="18">
        <v>3.7576999999999999E-2</v>
      </c>
      <c r="M81" s="18">
        <v>2.6491000000000001E-2</v>
      </c>
    </row>
    <row r="82" spans="1:13" ht="15.75" x14ac:dyDescent="0.25">
      <c r="A82" s="12">
        <v>77</v>
      </c>
      <c r="B82" s="18">
        <v>5.6262E-2</v>
      </c>
      <c r="C82" s="18">
        <v>4.0025999999999999E-2</v>
      </c>
      <c r="D82" s="18">
        <v>4.1593999999999999E-2</v>
      </c>
      <c r="E82" s="18">
        <v>2.9602E-2</v>
      </c>
      <c r="F82" s="12">
        <f t="shared" si="2"/>
        <v>58347.593757486989</v>
      </c>
      <c r="G82" s="17">
        <f t="shared" si="3"/>
        <v>3282.7523199837328</v>
      </c>
      <c r="I82" s="12">
        <v>77</v>
      </c>
      <c r="J82" s="18">
        <v>5.6262E-2</v>
      </c>
      <c r="K82" s="18">
        <v>4.0025999999999999E-2</v>
      </c>
      <c r="L82" s="18">
        <v>4.1593999999999999E-2</v>
      </c>
      <c r="M82" s="18">
        <v>2.9602E-2</v>
      </c>
    </row>
    <row r="83" spans="1:13" ht="15.75" x14ac:dyDescent="0.25">
      <c r="A83" s="12">
        <v>78</v>
      </c>
      <c r="B83" s="18">
        <v>6.2257E-2</v>
      </c>
      <c r="C83" s="18">
        <v>4.4726000000000002E-2</v>
      </c>
      <c r="D83" s="18">
        <v>4.6027999999999999E-2</v>
      </c>
      <c r="E83" s="18">
        <v>3.3070000000000002E-2</v>
      </c>
      <c r="F83" s="12">
        <f t="shared" si="2"/>
        <v>55064.841437503259</v>
      </c>
      <c r="G83" s="17">
        <f t="shared" si="3"/>
        <v>3428.1718333746403</v>
      </c>
      <c r="I83" s="12">
        <v>78</v>
      </c>
      <c r="J83" s="18">
        <v>6.2257E-2</v>
      </c>
      <c r="K83" s="18">
        <v>4.4726000000000002E-2</v>
      </c>
      <c r="L83" s="18">
        <v>4.6027999999999999E-2</v>
      </c>
      <c r="M83" s="18">
        <v>3.3070000000000002E-2</v>
      </c>
    </row>
    <row r="84" spans="1:13" ht="15.75" x14ac:dyDescent="0.25">
      <c r="A84" s="12">
        <v>79</v>
      </c>
      <c r="B84" s="18">
        <v>6.8871000000000002E-2</v>
      </c>
      <c r="C84" s="18">
        <v>4.9953999999999998E-2</v>
      </c>
      <c r="D84" s="18">
        <v>5.092E-2</v>
      </c>
      <c r="E84" s="18">
        <v>3.6935000000000003E-2</v>
      </c>
      <c r="F84" s="12">
        <f t="shared" si="2"/>
        <v>51636.66960412862</v>
      </c>
      <c r="G84" s="17">
        <f t="shared" si="3"/>
        <v>3556.2690723059422</v>
      </c>
      <c r="I84" s="12">
        <v>79</v>
      </c>
      <c r="J84" s="18">
        <v>6.8871000000000002E-2</v>
      </c>
      <c r="K84" s="18">
        <v>4.9953999999999998E-2</v>
      </c>
      <c r="L84" s="18">
        <v>5.092E-2</v>
      </c>
      <c r="M84" s="18">
        <v>3.6935000000000003E-2</v>
      </c>
    </row>
    <row r="85" spans="1:13" ht="15.75" x14ac:dyDescent="0.25">
      <c r="A85" s="12">
        <v>80</v>
      </c>
      <c r="B85" s="18">
        <v>7.6187000000000005E-2</v>
      </c>
      <c r="C85" s="18">
        <v>5.5773999999999997E-2</v>
      </c>
      <c r="D85" s="18">
        <v>5.6312000000000001E-2</v>
      </c>
      <c r="E85" s="18">
        <v>4.1241E-2</v>
      </c>
      <c r="F85" s="12">
        <f t="shared" si="2"/>
        <v>48080.400531822677</v>
      </c>
      <c r="G85" s="17">
        <f t="shared" si="3"/>
        <v>3663.1014753179747</v>
      </c>
      <c r="I85" s="12">
        <v>80</v>
      </c>
      <c r="J85" s="18">
        <v>7.6187000000000005E-2</v>
      </c>
      <c r="K85" s="18">
        <v>5.5773999999999997E-2</v>
      </c>
      <c r="L85" s="18">
        <v>5.6312000000000001E-2</v>
      </c>
      <c r="M85" s="18">
        <v>4.1241E-2</v>
      </c>
    </row>
    <row r="86" spans="1:13" ht="15.75" x14ac:dyDescent="0.25">
      <c r="A86" s="12">
        <v>81</v>
      </c>
      <c r="B86" s="18">
        <v>8.4223999999999993E-2</v>
      </c>
      <c r="C86" s="18">
        <v>6.2253000000000003E-2</v>
      </c>
      <c r="D86" s="18">
        <v>6.2253000000000003E-2</v>
      </c>
      <c r="E86" s="18">
        <v>4.6032999999999998E-2</v>
      </c>
      <c r="F86" s="12">
        <f t="shared" si="2"/>
        <v>44417.2990565047</v>
      </c>
      <c r="G86" s="17">
        <f t="shared" si="3"/>
        <v>3741.0025957350517</v>
      </c>
      <c r="I86" s="12">
        <v>81</v>
      </c>
      <c r="J86" s="18">
        <v>8.4223999999999993E-2</v>
      </c>
      <c r="K86" s="18">
        <v>6.2253000000000003E-2</v>
      </c>
      <c r="L86" s="18">
        <v>6.2253000000000003E-2</v>
      </c>
      <c r="M86" s="18">
        <v>4.6032999999999998E-2</v>
      </c>
    </row>
    <row r="87" spans="1:13" ht="15.75" x14ac:dyDescent="0.25">
      <c r="A87" s="12">
        <v>82</v>
      </c>
      <c r="B87" s="18">
        <v>9.3071000000000001E-2</v>
      </c>
      <c r="C87" s="18">
        <v>6.9494E-2</v>
      </c>
      <c r="D87" s="18">
        <v>6.8791000000000005E-2</v>
      </c>
      <c r="E87" s="18">
        <v>5.1365000000000001E-2</v>
      </c>
      <c r="F87" s="12">
        <f t="shared" si="2"/>
        <v>40676.296460769649</v>
      </c>
      <c r="G87" s="17">
        <f t="shared" si="3"/>
        <v>3785.7835879002919</v>
      </c>
      <c r="I87" s="12">
        <v>82</v>
      </c>
      <c r="J87" s="18">
        <v>9.3071000000000001E-2</v>
      </c>
      <c r="K87" s="18">
        <v>6.9494E-2</v>
      </c>
      <c r="L87" s="18">
        <v>6.8791000000000005E-2</v>
      </c>
      <c r="M87" s="18">
        <v>5.1365000000000001E-2</v>
      </c>
    </row>
    <row r="88" spans="1:13" ht="15.75" x14ac:dyDescent="0.25">
      <c r="A88" s="12">
        <v>83</v>
      </c>
      <c r="B88" s="18">
        <v>0.1028</v>
      </c>
      <c r="C88" s="18">
        <v>7.7510999999999997E-2</v>
      </c>
      <c r="D88" s="18">
        <v>7.5982999999999995E-2</v>
      </c>
      <c r="E88" s="18">
        <v>5.7291000000000002E-2</v>
      </c>
      <c r="F88" s="12">
        <f t="shared" si="2"/>
        <v>36890.51287286936</v>
      </c>
      <c r="G88" s="17">
        <f t="shared" si="3"/>
        <v>3792.3447233309703</v>
      </c>
      <c r="I88" s="12">
        <v>83</v>
      </c>
      <c r="J88" s="18">
        <v>0.1028</v>
      </c>
      <c r="K88" s="18">
        <v>7.7510999999999997E-2</v>
      </c>
      <c r="L88" s="18">
        <v>7.5982999999999995E-2</v>
      </c>
      <c r="M88" s="18">
        <v>5.7291000000000002E-2</v>
      </c>
    </row>
    <row r="89" spans="1:13" ht="15.75" x14ac:dyDescent="0.25">
      <c r="A89" s="12">
        <v>84</v>
      </c>
      <c r="B89" s="18">
        <v>0.11348900000000001</v>
      </c>
      <c r="C89" s="18">
        <v>8.6415000000000006E-2</v>
      </c>
      <c r="D89" s="18">
        <v>8.3882999999999999E-2</v>
      </c>
      <c r="E89" s="18">
        <v>6.3871999999999998E-2</v>
      </c>
      <c r="F89" s="12">
        <f t="shared" si="2"/>
        <v>33098.168149538389</v>
      </c>
      <c r="G89" s="17">
        <f t="shared" si="3"/>
        <v>3756.2780051229624</v>
      </c>
      <c r="I89" s="12">
        <v>84</v>
      </c>
      <c r="J89" s="18">
        <v>0.11348900000000001</v>
      </c>
      <c r="K89" s="18">
        <v>8.6415000000000006E-2</v>
      </c>
      <c r="L89" s="18">
        <v>8.3882999999999999E-2</v>
      </c>
      <c r="M89" s="18">
        <v>6.3871999999999998E-2</v>
      </c>
    </row>
    <row r="90" spans="1:13" ht="15.75" x14ac:dyDescent="0.25">
      <c r="A90" s="12">
        <v>85</v>
      </c>
      <c r="B90" s="18">
        <v>0.125221</v>
      </c>
      <c r="C90" s="18">
        <v>9.6294000000000005E-2</v>
      </c>
      <c r="D90" s="18">
        <v>9.2553999999999997E-2</v>
      </c>
      <c r="E90" s="18">
        <v>7.1174000000000001E-2</v>
      </c>
      <c r="F90" s="12">
        <f t="shared" si="2"/>
        <v>29341.890144415425</v>
      </c>
      <c r="G90" s="17">
        <f t="shared" si="3"/>
        <v>3674.2208257738439</v>
      </c>
      <c r="I90" s="12">
        <v>85</v>
      </c>
      <c r="J90" s="18">
        <v>0.125221</v>
      </c>
      <c r="K90" s="18">
        <v>9.6294000000000005E-2</v>
      </c>
      <c r="L90" s="18">
        <v>9.2553999999999997E-2</v>
      </c>
      <c r="M90" s="18">
        <v>7.1174000000000001E-2</v>
      </c>
    </row>
    <row r="91" spans="1:13" ht="15.75" x14ac:dyDescent="0.25">
      <c r="A91" s="12">
        <v>86</v>
      </c>
      <c r="B91" s="18">
        <v>0.13808000000000001</v>
      </c>
      <c r="C91" s="18">
        <v>0.107243</v>
      </c>
      <c r="D91" s="18">
        <v>0.102059</v>
      </c>
      <c r="E91" s="18">
        <v>7.9267000000000004E-2</v>
      </c>
      <c r="F91" s="12">
        <f t="shared" si="2"/>
        <v>25667.66931864158</v>
      </c>
      <c r="G91" s="17">
        <f t="shared" si="3"/>
        <v>3544.1917795180293</v>
      </c>
      <c r="I91" s="12">
        <v>86</v>
      </c>
      <c r="J91" s="18">
        <v>0.13808000000000001</v>
      </c>
      <c r="K91" s="18">
        <v>0.107243</v>
      </c>
      <c r="L91" s="18">
        <v>0.102059</v>
      </c>
      <c r="M91" s="18">
        <v>7.9267000000000004E-2</v>
      </c>
    </row>
    <row r="92" spans="1:13" ht="15.75" x14ac:dyDescent="0.25">
      <c r="A92" s="12">
        <v>87</v>
      </c>
      <c r="B92" s="18">
        <v>0.15215699999999999</v>
      </c>
      <c r="C92" s="18">
        <v>0.119364</v>
      </c>
      <c r="D92" s="18">
        <v>0.11246399999999999</v>
      </c>
      <c r="E92" s="18">
        <v>8.8224999999999998E-2</v>
      </c>
      <c r="F92" s="12">
        <f t="shared" si="2"/>
        <v>22123.477539123549</v>
      </c>
      <c r="G92" s="17">
        <f t="shared" si="3"/>
        <v>3366.2419719204217</v>
      </c>
      <c r="I92" s="12">
        <v>87</v>
      </c>
      <c r="J92" s="18">
        <v>0.15215699999999999</v>
      </c>
      <c r="K92" s="18">
        <v>0.119364</v>
      </c>
      <c r="L92" s="18">
        <v>0.11246399999999999</v>
      </c>
      <c r="M92" s="18">
        <v>8.8224999999999998E-2</v>
      </c>
    </row>
    <row r="93" spans="1:13" ht="15.75" x14ac:dyDescent="0.25">
      <c r="A93" s="12">
        <v>88</v>
      </c>
      <c r="B93" s="18">
        <v>0.167543</v>
      </c>
      <c r="C93" s="18">
        <v>0.13276299999999999</v>
      </c>
      <c r="D93" s="18">
        <v>0.123836</v>
      </c>
      <c r="E93" s="18">
        <v>9.8128999999999994E-2</v>
      </c>
      <c r="F93" s="12">
        <f t="shared" si="2"/>
        <v>18757.235567203126</v>
      </c>
      <c r="G93" s="17">
        <f t="shared" si="3"/>
        <v>3142.6435186359136</v>
      </c>
      <c r="I93" s="12">
        <v>88</v>
      </c>
      <c r="J93" s="18">
        <v>0.167543</v>
      </c>
      <c r="K93" s="18">
        <v>0.13276299999999999</v>
      </c>
      <c r="L93" s="18">
        <v>0.123836</v>
      </c>
      <c r="M93" s="18">
        <v>9.8128999999999994E-2</v>
      </c>
    </row>
    <row r="94" spans="1:13" ht="15.75" x14ac:dyDescent="0.25">
      <c r="A94" s="12">
        <v>89</v>
      </c>
      <c r="B94" s="18">
        <v>0.184333</v>
      </c>
      <c r="C94" s="18">
        <v>0.14755299999999999</v>
      </c>
      <c r="D94" s="18">
        <v>0.13624600000000001</v>
      </c>
      <c r="E94" s="18">
        <v>0.10906100000000001</v>
      </c>
      <c r="F94" s="12">
        <f t="shared" si="2"/>
        <v>15614.592048567212</v>
      </c>
      <c r="G94" s="17">
        <f t="shared" si="3"/>
        <v>2878.2845960885397</v>
      </c>
      <c r="I94" s="12">
        <v>89</v>
      </c>
      <c r="J94" s="18">
        <v>0.184333</v>
      </c>
      <c r="K94" s="18">
        <v>0.14755299999999999</v>
      </c>
      <c r="L94" s="18">
        <v>0.13624600000000001</v>
      </c>
      <c r="M94" s="18">
        <v>0.10906100000000001</v>
      </c>
    </row>
    <row r="95" spans="1:13" ht="15.75" x14ac:dyDescent="0.25">
      <c r="A95" s="12">
        <v>90</v>
      </c>
      <c r="B95" s="18">
        <v>0.202621</v>
      </c>
      <c r="C95" s="18">
        <v>0.16385</v>
      </c>
      <c r="D95" s="18">
        <v>0.14976300000000001</v>
      </c>
      <c r="E95" s="18">
        <v>0.12110700000000001</v>
      </c>
      <c r="F95" s="12">
        <f t="shared" si="2"/>
        <v>12736.307452478672</v>
      </c>
      <c r="G95" s="17">
        <f t="shared" si="3"/>
        <v>2580.643352328681</v>
      </c>
      <c r="I95" s="12">
        <v>90</v>
      </c>
      <c r="J95" s="18">
        <v>0.202621</v>
      </c>
      <c r="K95" s="18">
        <v>0.16385</v>
      </c>
      <c r="L95" s="18">
        <v>0.14976300000000001</v>
      </c>
      <c r="M95" s="18">
        <v>0.12110700000000001</v>
      </c>
    </row>
    <row r="96" spans="1:13" ht="15.75" x14ac:dyDescent="0.25">
      <c r="A96" s="12">
        <v>91</v>
      </c>
      <c r="B96" s="18">
        <v>0.2225</v>
      </c>
      <c r="C96" s="18">
        <v>0.18177499999999999</v>
      </c>
      <c r="D96" s="18">
        <v>0.16445599999999999</v>
      </c>
      <c r="E96" s="18">
        <v>0.134355</v>
      </c>
      <c r="F96" s="12">
        <f t="shared" si="2"/>
        <v>10155.66410014999</v>
      </c>
      <c r="G96" s="17">
        <f t="shared" si="3"/>
        <v>2259.6352622833729</v>
      </c>
      <c r="I96" s="12">
        <v>91</v>
      </c>
      <c r="J96" s="18">
        <v>0.2225</v>
      </c>
      <c r="K96" s="18">
        <v>0.18177499999999999</v>
      </c>
      <c r="L96" s="18">
        <v>0.16445599999999999</v>
      </c>
      <c r="M96" s="18">
        <v>0.134355</v>
      </c>
    </row>
    <row r="97" spans="1:13" ht="15.75" x14ac:dyDescent="0.25">
      <c r="A97" s="12">
        <v>92</v>
      </c>
      <c r="B97" s="18">
        <v>0.244059</v>
      </c>
      <c r="C97" s="18">
        <v>0.20144699999999999</v>
      </c>
      <c r="D97" s="18">
        <v>0.180392</v>
      </c>
      <c r="E97" s="18">
        <v>0.148896</v>
      </c>
      <c r="F97" s="12">
        <f t="shared" si="2"/>
        <v>7896.0288378666173</v>
      </c>
      <c r="G97" s="17">
        <f t="shared" si="3"/>
        <v>1927.0969021408887</v>
      </c>
      <c r="I97" s="12">
        <v>92</v>
      </c>
      <c r="J97" s="18">
        <v>0.244059</v>
      </c>
      <c r="K97" s="18">
        <v>0.20144699999999999</v>
      </c>
      <c r="L97" s="18">
        <v>0.180392</v>
      </c>
      <c r="M97" s="18">
        <v>0.148896</v>
      </c>
    </row>
    <row r="98" spans="1:13" ht="15.75" x14ac:dyDescent="0.25">
      <c r="A98" s="12">
        <v>93</v>
      </c>
      <c r="B98" s="18">
        <v>0.26738299999999998</v>
      </c>
      <c r="C98" s="18">
        <v>0.22298699999999999</v>
      </c>
      <c r="D98" s="18">
        <v>0.197631</v>
      </c>
      <c r="E98" s="18">
        <v>0.16481599999999999</v>
      </c>
      <c r="F98" s="12">
        <f t="shared" si="2"/>
        <v>5968.9319357257282</v>
      </c>
      <c r="G98" s="17">
        <f t="shared" si="3"/>
        <v>1595.9909277701522</v>
      </c>
      <c r="I98" s="12">
        <v>93</v>
      </c>
      <c r="J98" s="18">
        <v>0.26738299999999998</v>
      </c>
      <c r="K98" s="18">
        <v>0.22298699999999999</v>
      </c>
      <c r="L98" s="18">
        <v>0.197631</v>
      </c>
      <c r="M98" s="18">
        <v>0.16481599999999999</v>
      </c>
    </row>
    <row r="99" spans="1:13" ht="15.75" x14ac:dyDescent="0.25">
      <c r="A99" s="12">
        <v>94</v>
      </c>
      <c r="B99" s="18">
        <v>0.29254400000000003</v>
      </c>
      <c r="C99" s="18">
        <v>0.246507</v>
      </c>
      <c r="D99" s="18">
        <v>0.216228</v>
      </c>
      <c r="E99" s="18">
        <v>0.182201</v>
      </c>
      <c r="F99" s="12">
        <f t="shared" si="2"/>
        <v>4372.9410079555764</v>
      </c>
      <c r="G99" s="17">
        <f t="shared" si="3"/>
        <v>1279.2776542313563</v>
      </c>
      <c r="I99" s="12">
        <v>94</v>
      </c>
      <c r="J99" s="18">
        <v>0.29254400000000003</v>
      </c>
      <c r="K99" s="18">
        <v>0.246507</v>
      </c>
      <c r="L99" s="18">
        <v>0.216228</v>
      </c>
      <c r="M99" s="18">
        <v>0.182201</v>
      </c>
    </row>
    <row r="100" spans="1:13" ht="15.75" x14ac:dyDescent="0.25">
      <c r="A100" s="12">
        <v>95</v>
      </c>
      <c r="B100" s="18">
        <v>0.319604</v>
      </c>
      <c r="C100" s="18">
        <v>0.272115</v>
      </c>
      <c r="D100" s="18">
        <v>0.23622899999999999</v>
      </c>
      <c r="E100" s="18">
        <v>0.201129</v>
      </c>
      <c r="F100" s="12">
        <f t="shared" si="2"/>
        <v>3093.6633537242201</v>
      </c>
      <c r="G100" s="17">
        <f t="shared" si="3"/>
        <v>988.74718250367562</v>
      </c>
      <c r="I100" s="12">
        <v>95</v>
      </c>
      <c r="J100" s="18">
        <v>0.319604</v>
      </c>
      <c r="K100" s="18">
        <v>0.272115</v>
      </c>
      <c r="L100" s="18">
        <v>0.23622899999999999</v>
      </c>
      <c r="M100" s="18">
        <v>0.201129</v>
      </c>
    </row>
    <row r="101" spans="1:13" ht="15.75" x14ac:dyDescent="0.25">
      <c r="A101" s="12">
        <v>96</v>
      </c>
      <c r="B101" s="18">
        <v>0.34860600000000003</v>
      </c>
      <c r="C101" s="18">
        <v>0.29990299999999998</v>
      </c>
      <c r="D101" s="18">
        <v>0.25766600000000001</v>
      </c>
      <c r="E101" s="18">
        <v>0.221667</v>
      </c>
      <c r="F101" s="12">
        <f t="shared" si="2"/>
        <v>2104.9161712205446</v>
      </c>
      <c r="G101" s="17">
        <f t="shared" si="3"/>
        <v>733.78640678450927</v>
      </c>
      <c r="I101" s="12">
        <v>96</v>
      </c>
      <c r="J101" s="18">
        <v>0.34860600000000003</v>
      </c>
      <c r="K101" s="18">
        <v>0.29990299999999998</v>
      </c>
      <c r="L101" s="18">
        <v>0.25766600000000001</v>
      </c>
      <c r="M101" s="18">
        <v>0.221667</v>
      </c>
    </row>
    <row r="102" spans="1:13" ht="15.75" x14ac:dyDescent="0.25">
      <c r="A102" s="12">
        <v>97</v>
      </c>
      <c r="B102" s="18">
        <v>0.37957200000000002</v>
      </c>
      <c r="C102" s="18">
        <v>0.32994200000000001</v>
      </c>
      <c r="D102" s="18">
        <v>0.280553</v>
      </c>
      <c r="E102" s="18">
        <v>0.24387</v>
      </c>
      <c r="F102" s="12">
        <f t="shared" si="2"/>
        <v>1371.1297644360352</v>
      </c>
      <c r="G102" s="17">
        <f t="shared" si="3"/>
        <v>520.44246694651474</v>
      </c>
      <c r="I102" s="12">
        <v>97</v>
      </c>
      <c r="J102" s="18">
        <v>0.37957200000000002</v>
      </c>
      <c r="K102" s="18">
        <v>0.32994200000000001</v>
      </c>
      <c r="L102" s="18">
        <v>0.280553</v>
      </c>
      <c r="M102" s="18">
        <v>0.24387</v>
      </c>
    </row>
    <row r="103" spans="1:13" ht="15.75" x14ac:dyDescent="0.25">
      <c r="A103" s="12">
        <v>98</v>
      </c>
      <c r="B103" s="18">
        <v>0.412495</v>
      </c>
      <c r="C103" s="18">
        <v>0.36228100000000002</v>
      </c>
      <c r="D103" s="18">
        <v>0.30488700000000002</v>
      </c>
      <c r="E103" s="18">
        <v>0.26777299999999998</v>
      </c>
      <c r="F103" s="12">
        <f t="shared" si="2"/>
        <v>850.68729748952046</v>
      </c>
      <c r="G103" s="17">
        <f t="shared" si="3"/>
        <v>350.90425677793974</v>
      </c>
      <c r="I103" s="12">
        <v>98</v>
      </c>
      <c r="J103" s="18">
        <v>0.412495</v>
      </c>
      <c r="K103" s="18">
        <v>0.36228100000000002</v>
      </c>
      <c r="L103" s="18">
        <v>0.30488700000000002</v>
      </c>
      <c r="M103" s="18">
        <v>0.26777299999999998</v>
      </c>
    </row>
    <row r="104" spans="1:13" ht="15.75" x14ac:dyDescent="0.25">
      <c r="A104" s="12">
        <v>99</v>
      </c>
      <c r="B104" s="18">
        <v>0.44733400000000001</v>
      </c>
      <c r="C104" s="18">
        <v>0.39693299999999998</v>
      </c>
      <c r="D104" s="18">
        <v>0.33063799999999999</v>
      </c>
      <c r="E104" s="18">
        <v>0.29338500000000001</v>
      </c>
      <c r="F104" s="12">
        <f t="shared" si="2"/>
        <v>499.78304071158072</v>
      </c>
      <c r="G104" s="17">
        <f t="shared" si="3"/>
        <v>223.56994673367424</v>
      </c>
      <c r="I104" s="12">
        <v>99</v>
      </c>
      <c r="J104" s="18">
        <v>0.44733400000000001</v>
      </c>
      <c r="K104" s="18">
        <v>0.39693299999999998</v>
      </c>
      <c r="L104" s="18">
        <v>0.33063799999999999</v>
      </c>
      <c r="M104" s="18">
        <v>0.29338500000000001</v>
      </c>
    </row>
    <row r="105" spans="1:13" ht="15.75" x14ac:dyDescent="0.25">
      <c r="A105" s="12">
        <v>100</v>
      </c>
      <c r="B105" s="18">
        <v>0.48401</v>
      </c>
      <c r="C105" s="18">
        <v>0.433869</v>
      </c>
      <c r="D105" s="18">
        <v>0.35774600000000001</v>
      </c>
      <c r="E105" s="18">
        <v>0.320685</v>
      </c>
      <c r="F105" s="12">
        <f t="shared" si="2"/>
        <v>276.21309397790651</v>
      </c>
      <c r="G105" s="17">
        <f t="shared" si="3"/>
        <v>133.68989961624652</v>
      </c>
      <c r="I105" s="12">
        <v>100</v>
      </c>
      <c r="J105" s="18">
        <v>0.48401</v>
      </c>
      <c r="K105" s="18">
        <v>0.433869</v>
      </c>
      <c r="L105" s="18">
        <v>0.35774600000000001</v>
      </c>
      <c r="M105" s="18">
        <v>0.320685</v>
      </c>
    </row>
    <row r="106" spans="1:13" ht="15.75" x14ac:dyDescent="0.25">
      <c r="A106" s="12">
        <v>101</v>
      </c>
      <c r="B106" s="18">
        <v>0.522397</v>
      </c>
      <c r="C106" s="18">
        <v>0.47300799999999998</v>
      </c>
      <c r="D106" s="18">
        <v>0.38611899999999999</v>
      </c>
      <c r="E106" s="18">
        <v>0.34961500000000001</v>
      </c>
      <c r="F106" s="12">
        <f t="shared" si="2"/>
        <v>142.52319436165999</v>
      </c>
      <c r="G106" s="17">
        <f t="shared" si="3"/>
        <v>74.453689164948088</v>
      </c>
      <c r="I106" s="12">
        <v>101</v>
      </c>
      <c r="J106" s="18">
        <v>0.522397</v>
      </c>
      <c r="K106" s="18">
        <v>0.47300799999999998</v>
      </c>
      <c r="L106" s="18">
        <v>0.38611899999999999</v>
      </c>
      <c r="M106" s="18">
        <v>0.34961500000000001</v>
      </c>
    </row>
    <row r="107" spans="1:13" ht="15.75" x14ac:dyDescent="0.25">
      <c r="A107" s="12">
        <v>102</v>
      </c>
      <c r="B107" s="18">
        <v>0.56231699999999996</v>
      </c>
      <c r="C107" s="18">
        <v>0.51421099999999997</v>
      </c>
      <c r="D107" s="18">
        <v>0.415626</v>
      </c>
      <c r="E107" s="18">
        <v>0.38006899999999999</v>
      </c>
      <c r="F107" s="12">
        <f t="shared" si="2"/>
        <v>68.069505196711901</v>
      </c>
      <c r="G107" s="17">
        <f t="shared" si="3"/>
        <v>38.276639953699444</v>
      </c>
      <c r="I107" s="12">
        <v>102</v>
      </c>
      <c r="J107" s="18">
        <v>0.56231699999999996</v>
      </c>
      <c r="K107" s="18">
        <v>0.51421099999999997</v>
      </c>
      <c r="L107" s="18">
        <v>0.415626</v>
      </c>
      <c r="M107" s="18">
        <v>0.38006899999999999</v>
      </c>
    </row>
    <row r="108" spans="1:13" ht="15.75" x14ac:dyDescent="0.25">
      <c r="A108" s="12">
        <v>103</v>
      </c>
      <c r="B108" s="18">
        <v>0.60353900000000005</v>
      </c>
      <c r="C108" s="18">
        <v>0.55726900000000001</v>
      </c>
      <c r="D108" s="18">
        <v>0.44609399999999999</v>
      </c>
      <c r="E108" s="18">
        <v>0.41189399999999998</v>
      </c>
      <c r="F108" s="12">
        <f t="shared" si="2"/>
        <v>29.792865243012457</v>
      </c>
      <c r="G108" s="17">
        <f t="shared" si="3"/>
        <v>17.981156095902495</v>
      </c>
      <c r="I108" s="12">
        <v>103</v>
      </c>
      <c r="J108" s="18">
        <v>0.60353900000000005</v>
      </c>
      <c r="K108" s="18">
        <v>0.55726900000000001</v>
      </c>
      <c r="L108" s="18">
        <v>0.44609399999999999</v>
      </c>
      <c r="M108" s="18">
        <v>0.41189399999999998</v>
      </c>
    </row>
    <row r="109" spans="1:13" ht="15.75" x14ac:dyDescent="0.25">
      <c r="A109" s="12">
        <v>104</v>
      </c>
      <c r="B109" s="18">
        <v>0.64576999999999996</v>
      </c>
      <c r="C109" s="18">
        <v>0.60189599999999999</v>
      </c>
      <c r="D109" s="18">
        <v>0.47730800000000001</v>
      </c>
      <c r="E109" s="18">
        <v>0.44487900000000002</v>
      </c>
      <c r="F109" s="12">
        <f t="shared" si="2"/>
        <v>11.811709147109962</v>
      </c>
      <c r="G109" s="17">
        <f t="shared" si="3"/>
        <v>7.6276474159292</v>
      </c>
      <c r="I109" s="12">
        <v>104</v>
      </c>
      <c r="J109" s="18">
        <v>0.64576999999999996</v>
      </c>
      <c r="K109" s="18">
        <v>0.60189599999999999</v>
      </c>
      <c r="L109" s="18">
        <v>0.47730800000000001</v>
      </c>
      <c r="M109" s="18">
        <v>0.44487900000000002</v>
      </c>
    </row>
    <row r="110" spans="1:13" ht="15.75" x14ac:dyDescent="0.25">
      <c r="A110" s="12">
        <v>105</v>
      </c>
      <c r="B110" s="18">
        <v>1</v>
      </c>
      <c r="C110" s="18">
        <v>1</v>
      </c>
      <c r="D110" s="18">
        <v>1</v>
      </c>
      <c r="E110" s="18">
        <v>1</v>
      </c>
      <c r="F110" s="12">
        <f t="shared" si="2"/>
        <v>4.184061731180762</v>
      </c>
      <c r="G110" s="17">
        <f t="shared" si="3"/>
        <v>4.184061731180762</v>
      </c>
      <c r="I110" s="12">
        <v>105</v>
      </c>
      <c r="J110" s="18">
        <v>1</v>
      </c>
      <c r="K110" s="18">
        <v>1</v>
      </c>
      <c r="L110" s="18">
        <v>1</v>
      </c>
      <c r="M110" s="18">
        <v>1</v>
      </c>
    </row>
  </sheetData>
  <mergeCells count="3">
    <mergeCell ref="A2:A3"/>
    <mergeCell ref="B2:C2"/>
    <mergeCell ref="D2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060F-44BA-4718-B2F6-14CD3A18B054}">
  <sheetPr codeName="Sheet3"/>
  <dimension ref="A2:H5"/>
  <sheetViews>
    <sheetView workbookViewId="0">
      <selection activeCell="K6" sqref="K6"/>
    </sheetView>
  </sheetViews>
  <sheetFormatPr defaultRowHeight="14.25" x14ac:dyDescent="0.2"/>
  <cols>
    <col min="1" max="1" width="13.625" customWidth="1"/>
  </cols>
  <sheetData>
    <row r="2" spans="1:8" x14ac:dyDescent="0.2">
      <c r="A2" t="s">
        <v>67</v>
      </c>
      <c r="B2" t="s">
        <v>64</v>
      </c>
      <c r="D2" t="s">
        <v>68</v>
      </c>
      <c r="H2" s="11" t="s">
        <v>71</v>
      </c>
    </row>
    <row r="3" spans="1:8" x14ac:dyDescent="0.2">
      <c r="H3" s="11" t="s">
        <v>72</v>
      </c>
    </row>
    <row r="4" spans="1:8" x14ac:dyDescent="0.2">
      <c r="A4" t="s">
        <v>60</v>
      </c>
      <c r="B4">
        <f>HLOOKUP(B2,生命表2,投保年龄+2,FALSE)</f>
        <v>1.181E-3</v>
      </c>
      <c r="H4" s="11" t="s">
        <v>73</v>
      </c>
    </row>
    <row r="5" spans="1:8" x14ac:dyDescent="0.2">
      <c r="H5" s="11" t="s">
        <v>74</v>
      </c>
    </row>
  </sheetData>
  <phoneticPr fontId="3" type="noConversion"/>
  <dataValidations count="1">
    <dataValidation type="list" allowBlank="1" showInputMessage="1" showErrorMessage="1" sqref="B2" xr:uid="{C74DC83C-AEE8-495F-A001-C91615BDC4F1}">
      <formula1>$H$2:$H$5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AC54-83F5-41E0-9E8C-ECC849049B41}">
  <sheetPr codeName="Sheet4"/>
  <dimension ref="A2:B35"/>
  <sheetViews>
    <sheetView workbookViewId="0">
      <selection activeCell="G11" sqref="G11"/>
    </sheetView>
  </sheetViews>
  <sheetFormatPr defaultRowHeight="14.25" x14ac:dyDescent="0.2"/>
  <cols>
    <col min="1" max="1" width="10" customWidth="1"/>
    <col min="2" max="2" width="14.875" customWidth="1"/>
  </cols>
  <sheetData>
    <row r="2" spans="1:2" x14ac:dyDescent="0.2">
      <c r="A2" t="s">
        <v>81</v>
      </c>
      <c r="B2">
        <v>10</v>
      </c>
    </row>
    <row r="3" spans="1:2" x14ac:dyDescent="0.2">
      <c r="A3" t="s">
        <v>82</v>
      </c>
      <c r="B3">
        <f>SUM(A5:INDEX(A5:A1000,B2))</f>
        <v>55</v>
      </c>
    </row>
    <row r="4" spans="1:2" x14ac:dyDescent="0.2">
      <c r="B4">
        <f ca="1">SUM(OFFSET(A5,0,0,B2))</f>
        <v>55</v>
      </c>
    </row>
    <row r="5" spans="1:2" x14ac:dyDescent="0.2">
      <c r="A5">
        <v>1</v>
      </c>
    </row>
    <row r="6" spans="1:2" x14ac:dyDescent="0.2">
      <c r="A6">
        <v>2</v>
      </c>
    </row>
    <row r="7" spans="1:2" x14ac:dyDescent="0.2">
      <c r="A7">
        <v>3</v>
      </c>
    </row>
    <row r="8" spans="1:2" x14ac:dyDescent="0.2">
      <c r="A8">
        <v>4</v>
      </c>
    </row>
    <row r="9" spans="1:2" x14ac:dyDescent="0.2">
      <c r="A9">
        <v>5</v>
      </c>
    </row>
    <row r="10" spans="1:2" x14ac:dyDescent="0.2">
      <c r="A10">
        <v>6</v>
      </c>
    </row>
    <row r="11" spans="1:2" x14ac:dyDescent="0.2">
      <c r="A11">
        <v>7</v>
      </c>
    </row>
    <row r="12" spans="1:2" x14ac:dyDescent="0.2">
      <c r="A12">
        <v>8</v>
      </c>
    </row>
    <row r="13" spans="1:2" x14ac:dyDescent="0.2">
      <c r="A13">
        <v>9</v>
      </c>
    </row>
    <row r="14" spans="1:2" x14ac:dyDescent="0.2">
      <c r="A14">
        <v>10</v>
      </c>
    </row>
    <row r="15" spans="1:2" x14ac:dyDescent="0.2">
      <c r="A15">
        <v>11</v>
      </c>
    </row>
    <row r="16" spans="1:2" x14ac:dyDescent="0.2">
      <c r="A16">
        <v>12</v>
      </c>
    </row>
    <row r="17" spans="1:1" x14ac:dyDescent="0.2">
      <c r="A17">
        <v>13</v>
      </c>
    </row>
    <row r="18" spans="1:1" x14ac:dyDescent="0.2">
      <c r="A18">
        <v>14</v>
      </c>
    </row>
    <row r="19" spans="1:1" x14ac:dyDescent="0.2">
      <c r="A19">
        <v>15</v>
      </c>
    </row>
    <row r="20" spans="1:1" x14ac:dyDescent="0.2">
      <c r="A20">
        <v>16</v>
      </c>
    </row>
    <row r="21" spans="1:1" x14ac:dyDescent="0.2">
      <c r="A21">
        <v>17</v>
      </c>
    </row>
    <row r="22" spans="1:1" x14ac:dyDescent="0.2">
      <c r="A22">
        <v>18</v>
      </c>
    </row>
    <row r="23" spans="1:1" x14ac:dyDescent="0.2">
      <c r="A23">
        <v>19</v>
      </c>
    </row>
    <row r="24" spans="1:1" x14ac:dyDescent="0.2">
      <c r="A24">
        <v>20</v>
      </c>
    </row>
    <row r="25" spans="1:1" x14ac:dyDescent="0.2">
      <c r="A25">
        <v>21</v>
      </c>
    </row>
    <row r="26" spans="1:1" x14ac:dyDescent="0.2">
      <c r="A26">
        <v>22</v>
      </c>
    </row>
    <row r="27" spans="1:1" x14ac:dyDescent="0.2">
      <c r="A27">
        <v>23</v>
      </c>
    </row>
    <row r="28" spans="1:1" x14ac:dyDescent="0.2">
      <c r="A28">
        <v>24</v>
      </c>
    </row>
    <row r="29" spans="1:1" x14ac:dyDescent="0.2">
      <c r="A29">
        <v>25</v>
      </c>
    </row>
    <row r="30" spans="1:1" x14ac:dyDescent="0.2">
      <c r="A30">
        <v>26</v>
      </c>
    </row>
    <row r="31" spans="1:1" x14ac:dyDescent="0.2">
      <c r="A31">
        <v>27</v>
      </c>
    </row>
    <row r="32" spans="1:1" x14ac:dyDescent="0.2">
      <c r="A32">
        <v>28</v>
      </c>
    </row>
    <row r="33" spans="1:1" x14ac:dyDescent="0.2">
      <c r="A33">
        <v>29</v>
      </c>
    </row>
    <row r="34" spans="1:1" x14ac:dyDescent="0.2">
      <c r="A34">
        <v>30</v>
      </c>
    </row>
    <row r="35" spans="1:1" x14ac:dyDescent="0.2">
      <c r="A35">
        <v>31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025EC3-AE3C-41DA-AB15-7BADF1E756D7}">
          <x14:formula1>
            <xm:f>Sheet1!$H$2:$H$5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9</vt:i4>
      </vt:variant>
    </vt:vector>
  </HeadingPairs>
  <TitlesOfParts>
    <vt:vector size="13" baseType="lpstr">
      <vt:lpstr>整合预测</vt:lpstr>
      <vt:lpstr>CL03</vt:lpstr>
      <vt:lpstr>Sheet1</vt:lpstr>
      <vt:lpstr>Index返回地址</vt:lpstr>
      <vt:lpstr>保额</vt:lpstr>
      <vt:lpstr>保费</vt:lpstr>
      <vt:lpstr>保险期间</vt:lpstr>
      <vt:lpstr>交费期</vt:lpstr>
      <vt:lpstr>生命表</vt:lpstr>
      <vt:lpstr>生命表2</vt:lpstr>
      <vt:lpstr>死亡率调整因子</vt:lpstr>
      <vt:lpstr>投保年龄</vt:lpstr>
      <vt:lpstr>投保性别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hxy</dc:creator>
  <cp:lastModifiedBy>hxy</cp:lastModifiedBy>
  <dcterms:created xsi:type="dcterms:W3CDTF">2017-11-09T00:48:08Z</dcterms:created>
  <dcterms:modified xsi:type="dcterms:W3CDTF">2019-09-02T02:04:02Z</dcterms:modified>
</cp:coreProperties>
</file>