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9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<sst xmlns="http://schemas.openxmlformats.org/spreadsheetml/2006/main" count="162" uniqueCount="27">
  <si>
    <t>CODE</t>
  </si>
  <si>
    <t>Population</t>
  </si>
  <si>
    <t>Buildings number</t>
  </si>
  <si>
    <t>area (in km2)</t>
  </si>
  <si>
    <t>Population Density</t>
  </si>
  <si>
    <t>Building Density</t>
  </si>
  <si>
    <t>Building Type</t>
  </si>
  <si>
    <t>Planned</t>
  </si>
  <si>
    <t>Slums</t>
  </si>
  <si>
    <t>More than 4 floors</t>
  </si>
  <si>
    <t>Polluting Industry</t>
  </si>
  <si>
    <t>Economic Vulnerability</t>
  </si>
  <si>
    <t>Drainage coverage and Typology</t>
  </si>
  <si>
    <t>SANITATION TECH</t>
  </si>
  <si>
    <t>Residential</t>
  </si>
  <si>
    <t>critical</t>
  </si>
  <si>
    <t>Pucca drain and uncovered</t>
  </si>
  <si>
    <t>non critical</t>
  </si>
  <si>
    <t>Katcha drain</t>
  </si>
  <si>
    <t>Covered pucca drain</t>
  </si>
  <si>
    <t>Pucca drain </t>
  </si>
  <si>
    <t>Unserved area</t>
  </si>
  <si>
    <t>Office</t>
  </si>
  <si>
    <t>Education centre</t>
  </si>
  <si>
    <t>Commercial</t>
  </si>
  <si>
    <t xml:space="preserve">Pucca drain </t>
  </si>
  <si>
    <t>Insecured land tenure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</si>
</sst>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rgb="FF202124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9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15" borderId="7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8"/>
  <sheetViews>
    <sheetView tabSelected="1" workbookViewId="0">
      <selection activeCell="A3" sqref="A3"/>
    </sheetView>
  </sheetViews>
  <sheetFormatPr defaultColWidth="9" defaultRowHeight="14.4"/>
  <cols>
    <col min="1" max="1" width="18.6666666666667" style="1" customWidth="1"/>
    <col min="2" max="2" width="11.5555555555556" style="1" customWidth="1"/>
    <col min="3" max="3" width="16.2222222222222" style="1" customWidth="1"/>
    <col min="4" max="4" width="12.8888888888889" style="1" customWidth="1"/>
    <col min="5" max="5" width="20.5555555555556" style="1" customWidth="1"/>
    <col min="6" max="6" width="20" style="1" customWidth="1"/>
    <col min="7" max="7" width="18.3333333333333" style="1" customWidth="1"/>
    <col min="8" max="8" width="9.55555555555556" style="1" customWidth="1"/>
    <col min="9" max="9" width="10.5555555555556" style="1" customWidth="1"/>
    <col min="10" max="10" width="18.1111111111111" style="1" customWidth="1"/>
    <col min="11" max="11" width="17.5555555555556" style="1" customWidth="1"/>
    <col min="12" max="12" width="21.7777777777778" style="1" customWidth="1"/>
    <col min="13" max="13" width="30.4444444444444" style="1" customWidth="1"/>
    <col min="14" max="14" width="21.6666666666667" style="1" customWidth="1"/>
    <col min="15" max="15" width="19.8888888888889" style="1" customWidth="1"/>
    <col min="16" max="16384" width="8.88888888888889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1">
        <v>1001</v>
      </c>
      <c r="B2" s="1">
        <v>801</v>
      </c>
      <c r="C2" s="1">
        <v>70</v>
      </c>
      <c r="D2" s="1">
        <v>100</v>
      </c>
      <c r="E2" s="2">
        <f>B2/D2</f>
        <v>8.01</v>
      </c>
      <c r="F2" s="2">
        <f>C2/D2</f>
        <v>0.7</v>
      </c>
      <c r="G2" s="1" t="s">
        <v>14</v>
      </c>
      <c r="H2" s="1">
        <v>0</v>
      </c>
      <c r="I2" s="1">
        <v>0</v>
      </c>
      <c r="J2" s="1">
        <v>0</v>
      </c>
      <c r="K2" s="1">
        <v>1</v>
      </c>
      <c r="L2" s="1" t="s">
        <v>15</v>
      </c>
      <c r="M2" s="4" t="s">
        <v>16</v>
      </c>
      <c r="N2" s="1" t="str">
        <f ca="1">CHOOSE(RANDBETWEEN(1,6),"Sewerage/DEWATS","FSM","DEWATS","Sewerage/ FSM","SewerageS","DEWATS")</f>
        <v>FSM</v>
      </c>
    </row>
    <row r="3" spans="1:14">
      <c r="A3" s="3">
        <v>1003</v>
      </c>
      <c r="B3" s="1">
        <v>800</v>
      </c>
      <c r="C3" s="1">
        <v>80</v>
      </c>
      <c r="D3" s="1">
        <v>95</v>
      </c>
      <c r="E3" s="2">
        <f t="shared" ref="E3:E66" si="0">B3/D3</f>
        <v>8.42105263157895</v>
      </c>
      <c r="F3" s="2">
        <f t="shared" ref="F3:F16" si="1">C3/D3</f>
        <v>0.842105263157895</v>
      </c>
      <c r="G3" s="1" t="s">
        <v>14</v>
      </c>
      <c r="H3" s="1">
        <v>1</v>
      </c>
      <c r="I3" s="1">
        <v>1</v>
      </c>
      <c r="J3" s="1">
        <v>1</v>
      </c>
      <c r="K3" s="1">
        <v>1</v>
      </c>
      <c r="L3" s="1" t="s">
        <v>17</v>
      </c>
      <c r="M3" s="1" t="s">
        <v>18</v>
      </c>
      <c r="N3" s="1" t="str">
        <f ca="1" t="shared" ref="N3:N66" si="2">CHOOSE(RANDBETWEEN(1,6),"Sewerage/DEWATS","FSM","DEWATS","Sewerage/ FSM","SewerageS","DEWATS")</f>
        <v>SewerageS</v>
      </c>
    </row>
    <row r="4" spans="1:14">
      <c r="A4" s="3">
        <v>1005</v>
      </c>
      <c r="B4" s="1">
        <v>802</v>
      </c>
      <c r="C4" s="1">
        <v>75</v>
      </c>
      <c r="D4" s="1">
        <v>140</v>
      </c>
      <c r="E4" s="2">
        <f t="shared" si="0"/>
        <v>5.72857142857143</v>
      </c>
      <c r="F4" s="2">
        <f t="shared" si="1"/>
        <v>0.535714285714286</v>
      </c>
      <c r="G4" s="1" t="s">
        <v>14</v>
      </c>
      <c r="H4" s="1">
        <v>1</v>
      </c>
      <c r="I4" s="1">
        <v>0</v>
      </c>
      <c r="J4" s="1">
        <v>1</v>
      </c>
      <c r="K4" s="1">
        <v>0</v>
      </c>
      <c r="L4" s="1" t="s">
        <v>15</v>
      </c>
      <c r="M4" s="1" t="s">
        <v>19</v>
      </c>
      <c r="N4" s="1" t="str">
        <f ca="1" t="shared" si="2"/>
        <v>Sewerage/DEWATS</v>
      </c>
    </row>
    <row r="5" spans="1:14">
      <c r="A5" s="3">
        <v>1007</v>
      </c>
      <c r="B5" s="1">
        <v>803</v>
      </c>
      <c r="C5" s="1">
        <v>77</v>
      </c>
      <c r="D5" s="1">
        <v>190</v>
      </c>
      <c r="E5" s="2">
        <f t="shared" si="0"/>
        <v>4.22631578947368</v>
      </c>
      <c r="F5" s="2">
        <f t="shared" si="1"/>
        <v>0.405263157894737</v>
      </c>
      <c r="G5" s="1" t="s">
        <v>14</v>
      </c>
      <c r="H5" s="1">
        <v>0</v>
      </c>
      <c r="I5" s="1">
        <v>0</v>
      </c>
      <c r="J5" s="1">
        <v>0</v>
      </c>
      <c r="K5" s="1">
        <v>1</v>
      </c>
      <c r="L5" s="1" t="s">
        <v>15</v>
      </c>
      <c r="M5" s="4" t="s">
        <v>20</v>
      </c>
      <c r="N5" s="1" t="str">
        <f ca="1" t="shared" si="2"/>
        <v>SewerageS</v>
      </c>
    </row>
    <row r="6" spans="1:14">
      <c r="A6" s="3">
        <v>1009</v>
      </c>
      <c r="B6" s="1">
        <v>200</v>
      </c>
      <c r="C6" s="1">
        <v>25</v>
      </c>
      <c r="D6" s="1">
        <v>123</v>
      </c>
      <c r="E6" s="2">
        <f t="shared" si="0"/>
        <v>1.6260162601626</v>
      </c>
      <c r="F6" s="2">
        <f t="shared" si="1"/>
        <v>0.203252032520325</v>
      </c>
      <c r="G6" s="1" t="s">
        <v>14</v>
      </c>
      <c r="H6" s="1">
        <v>1</v>
      </c>
      <c r="I6" s="1">
        <v>1</v>
      </c>
      <c r="J6" s="1">
        <v>0</v>
      </c>
      <c r="K6" s="1">
        <v>1</v>
      </c>
      <c r="L6" s="1" t="s">
        <v>15</v>
      </c>
      <c r="M6" s="4" t="s">
        <v>21</v>
      </c>
      <c r="N6" s="1" t="str">
        <f ca="1" t="shared" si="2"/>
        <v>FSM</v>
      </c>
    </row>
    <row r="7" spans="1:14">
      <c r="A7" s="3">
        <v>1011</v>
      </c>
      <c r="B7" s="1">
        <v>50</v>
      </c>
      <c r="C7" s="1">
        <v>9</v>
      </c>
      <c r="D7" s="1">
        <v>230</v>
      </c>
      <c r="E7" s="2">
        <f t="shared" si="0"/>
        <v>0.217391304347826</v>
      </c>
      <c r="F7" s="2">
        <f t="shared" si="1"/>
        <v>0.0391304347826087</v>
      </c>
      <c r="G7" s="1" t="s">
        <v>22</v>
      </c>
      <c r="H7" s="1">
        <v>0</v>
      </c>
      <c r="I7" s="1">
        <v>0</v>
      </c>
      <c r="J7" s="1">
        <v>1</v>
      </c>
      <c r="K7" s="1">
        <v>0</v>
      </c>
      <c r="L7" s="1" t="s">
        <v>17</v>
      </c>
      <c r="M7" s="4" t="s">
        <v>16</v>
      </c>
      <c r="N7" s="1" t="str">
        <f ca="1" t="shared" si="2"/>
        <v>FSM</v>
      </c>
    </row>
    <row r="8" spans="1:14">
      <c r="A8" s="3">
        <v>1013</v>
      </c>
      <c r="B8" s="1">
        <v>100</v>
      </c>
      <c r="C8" s="1">
        <v>12</v>
      </c>
      <c r="D8" s="1">
        <v>79</v>
      </c>
      <c r="E8" s="2">
        <f t="shared" si="0"/>
        <v>1.26582278481013</v>
      </c>
      <c r="F8" s="2">
        <f t="shared" si="1"/>
        <v>0.151898734177215</v>
      </c>
      <c r="G8" s="1" t="s">
        <v>14</v>
      </c>
      <c r="H8" s="1">
        <v>1</v>
      </c>
      <c r="I8" s="1">
        <v>0</v>
      </c>
      <c r="J8" s="1">
        <v>0</v>
      </c>
      <c r="K8" s="1">
        <v>0</v>
      </c>
      <c r="L8" s="1" t="s">
        <v>15</v>
      </c>
      <c r="M8" s="1" t="s">
        <v>19</v>
      </c>
      <c r="N8" s="1" t="str">
        <f ca="1" t="shared" si="2"/>
        <v>Sewerage/DEWATS</v>
      </c>
    </row>
    <row r="9" spans="1:14">
      <c r="A9" s="3">
        <v>1015</v>
      </c>
      <c r="B9" s="1">
        <v>300</v>
      </c>
      <c r="C9" s="1">
        <v>31</v>
      </c>
      <c r="D9" s="1">
        <v>170</v>
      </c>
      <c r="E9" s="2">
        <f t="shared" si="0"/>
        <v>1.76470588235294</v>
      </c>
      <c r="F9" s="2">
        <f t="shared" si="1"/>
        <v>0.182352941176471</v>
      </c>
      <c r="G9" s="1" t="s">
        <v>23</v>
      </c>
      <c r="H9" s="1">
        <v>1</v>
      </c>
      <c r="I9" s="1">
        <v>1</v>
      </c>
      <c r="J9" s="1">
        <v>0</v>
      </c>
      <c r="K9" s="1">
        <v>0</v>
      </c>
      <c r="L9" s="1" t="s">
        <v>15</v>
      </c>
      <c r="M9" s="1" t="s">
        <v>18</v>
      </c>
      <c r="N9" s="1" t="str">
        <f ca="1" t="shared" si="2"/>
        <v>Sewerage/DEWATS</v>
      </c>
    </row>
    <row r="10" spans="1:14">
      <c r="A10" s="3">
        <v>1017</v>
      </c>
      <c r="B10" s="1">
        <v>600</v>
      </c>
      <c r="C10" s="1">
        <v>70</v>
      </c>
      <c r="D10" s="1">
        <v>180</v>
      </c>
      <c r="E10" s="2">
        <f t="shared" si="0"/>
        <v>3.33333333333333</v>
      </c>
      <c r="F10" s="2">
        <f t="shared" si="1"/>
        <v>0.388888888888889</v>
      </c>
      <c r="G10" s="1" t="s">
        <v>24</v>
      </c>
      <c r="H10" s="1">
        <v>1</v>
      </c>
      <c r="I10" s="1">
        <v>0</v>
      </c>
      <c r="J10" s="1">
        <v>1</v>
      </c>
      <c r="K10" s="1">
        <v>0</v>
      </c>
      <c r="L10" s="1" t="s">
        <v>17</v>
      </c>
      <c r="M10" s="1" t="s">
        <v>19</v>
      </c>
      <c r="N10" s="1" t="str">
        <f ca="1" t="shared" si="2"/>
        <v>Sewerage/ FSM</v>
      </c>
    </row>
    <row r="11" spans="1:14">
      <c r="A11" s="3">
        <v>1019</v>
      </c>
      <c r="B11" s="1">
        <v>1000</v>
      </c>
      <c r="C11" s="1">
        <v>90</v>
      </c>
      <c r="D11" s="1">
        <v>235</v>
      </c>
      <c r="E11" s="2">
        <f t="shared" si="0"/>
        <v>4.25531914893617</v>
      </c>
      <c r="F11" s="2">
        <f t="shared" si="1"/>
        <v>0.382978723404255</v>
      </c>
      <c r="G11" s="1" t="s">
        <v>14</v>
      </c>
      <c r="H11" s="1">
        <v>0</v>
      </c>
      <c r="I11" s="1">
        <v>1</v>
      </c>
      <c r="J11" s="1">
        <v>0</v>
      </c>
      <c r="K11" s="1">
        <v>1</v>
      </c>
      <c r="L11" s="1" t="s">
        <v>15</v>
      </c>
      <c r="M11" s="4" t="s">
        <v>21</v>
      </c>
      <c r="N11" s="1" t="str">
        <f ca="1" t="shared" si="2"/>
        <v>Sewerage/ FSM</v>
      </c>
    </row>
    <row r="12" spans="1:14">
      <c r="A12" s="3">
        <v>1021</v>
      </c>
      <c r="B12" s="1">
        <v>2000</v>
      </c>
      <c r="C12" s="1">
        <v>160</v>
      </c>
      <c r="D12" s="1">
        <v>340</v>
      </c>
      <c r="E12" s="2">
        <f t="shared" si="0"/>
        <v>5.88235294117647</v>
      </c>
      <c r="F12" s="2">
        <f t="shared" si="1"/>
        <v>0.470588235294118</v>
      </c>
      <c r="G12" s="1" t="s">
        <v>14</v>
      </c>
      <c r="H12" s="1">
        <v>0</v>
      </c>
      <c r="I12" s="1">
        <v>0</v>
      </c>
      <c r="J12" s="1">
        <v>1</v>
      </c>
      <c r="K12" s="1">
        <v>0</v>
      </c>
      <c r="L12" s="1" t="s">
        <v>15</v>
      </c>
      <c r="M12" s="4" t="s">
        <v>16</v>
      </c>
      <c r="N12" s="1" t="str">
        <f ca="1" t="shared" si="2"/>
        <v>SewerageS</v>
      </c>
    </row>
    <row r="13" spans="1:14">
      <c r="A13" s="3">
        <v>1023</v>
      </c>
      <c r="B13" s="1">
        <v>3000</v>
      </c>
      <c r="C13" s="1">
        <v>280</v>
      </c>
      <c r="D13" s="1">
        <v>420</v>
      </c>
      <c r="E13" s="2">
        <f t="shared" si="0"/>
        <v>7.14285714285714</v>
      </c>
      <c r="F13" s="2">
        <f t="shared" si="1"/>
        <v>0.666666666666667</v>
      </c>
      <c r="G13" s="1" t="s">
        <v>14</v>
      </c>
      <c r="H13" s="1">
        <v>1</v>
      </c>
      <c r="I13" s="1">
        <v>1</v>
      </c>
      <c r="J13" s="1">
        <v>1</v>
      </c>
      <c r="K13" s="1">
        <v>0</v>
      </c>
      <c r="L13" s="1" t="s">
        <v>15</v>
      </c>
      <c r="M13" s="1" t="s">
        <v>18</v>
      </c>
      <c r="N13" s="1" t="str">
        <f ca="1" t="shared" si="2"/>
        <v>Sewerage/DEWATS</v>
      </c>
    </row>
    <row r="14" spans="1:14">
      <c r="A14" s="3">
        <v>1025</v>
      </c>
      <c r="B14" s="1">
        <v>4000</v>
      </c>
      <c r="C14" s="1">
        <v>370</v>
      </c>
      <c r="D14" s="1">
        <v>563</v>
      </c>
      <c r="E14" s="2">
        <f t="shared" si="0"/>
        <v>7.10479573712256</v>
      </c>
      <c r="F14" s="2">
        <f t="shared" si="1"/>
        <v>0.657193605683837</v>
      </c>
      <c r="G14" s="1" t="s">
        <v>14</v>
      </c>
      <c r="H14" s="1">
        <v>0</v>
      </c>
      <c r="I14" s="1">
        <v>0</v>
      </c>
      <c r="J14" s="1">
        <v>1</v>
      </c>
      <c r="K14" s="1">
        <v>1</v>
      </c>
      <c r="L14" s="1" t="s">
        <v>17</v>
      </c>
      <c r="M14" s="1" t="s">
        <v>25</v>
      </c>
      <c r="N14" s="1" t="str">
        <f ca="1" t="shared" si="2"/>
        <v>Sewerage/ FSM</v>
      </c>
    </row>
    <row r="15" spans="1:14">
      <c r="A15" s="3">
        <v>1027</v>
      </c>
      <c r="B15" s="1">
        <v>5000</v>
      </c>
      <c r="C15" s="1">
        <v>456</v>
      </c>
      <c r="D15" s="1">
        <v>668</v>
      </c>
      <c r="E15" s="2">
        <f t="shared" si="0"/>
        <v>7.48502994011976</v>
      </c>
      <c r="F15" s="2">
        <f t="shared" si="1"/>
        <v>0.682634730538922</v>
      </c>
      <c r="G15" s="1" t="s">
        <v>14</v>
      </c>
      <c r="H15" s="1">
        <v>1</v>
      </c>
      <c r="I15" s="1">
        <v>1</v>
      </c>
      <c r="J15" s="1">
        <v>1</v>
      </c>
      <c r="K15" s="1">
        <v>1</v>
      </c>
      <c r="L15" s="1" t="s">
        <v>17</v>
      </c>
      <c r="M15" s="4" t="s">
        <v>21</v>
      </c>
      <c r="N15" s="1" t="str">
        <f ca="1" t="shared" si="2"/>
        <v>DEWATS</v>
      </c>
    </row>
    <row r="16" spans="1:14">
      <c r="A16" s="3">
        <v>1029</v>
      </c>
      <c r="B16" s="1">
        <v>15</v>
      </c>
      <c r="C16" s="3">
        <f>B16/7.95</f>
        <v>1.88679245283019</v>
      </c>
      <c r="D16" s="2">
        <f>B16/9.27</f>
        <v>1.61812297734628</v>
      </c>
      <c r="E16" s="2">
        <f t="shared" si="0"/>
        <v>9.27</v>
      </c>
      <c r="F16" s="2">
        <f t="shared" si="1"/>
        <v>1.16603773584906</v>
      </c>
      <c r="G16" s="1" t="s">
        <v>23</v>
      </c>
      <c r="H16" s="1">
        <v>0</v>
      </c>
      <c r="I16" s="1">
        <v>1</v>
      </c>
      <c r="J16" s="1">
        <v>1</v>
      </c>
      <c r="K16" s="1">
        <v>1</v>
      </c>
      <c r="L16" s="1" t="s">
        <v>15</v>
      </c>
      <c r="M16" s="1" t="str">
        <f>IF(I16=1,"Katcha drain","Pucca drain and uncovered")</f>
        <v>Katcha drain</v>
      </c>
      <c r="N16" s="1" t="str">
        <f ca="1" t="shared" si="2"/>
        <v>FSM</v>
      </c>
    </row>
    <row r="17" spans="1:14">
      <c r="A17" s="3">
        <v>1031</v>
      </c>
      <c r="B17" s="1">
        <v>36</v>
      </c>
      <c r="C17" s="3">
        <f t="shared" ref="C17:C27" si="3">B17/7.95</f>
        <v>4.52830188679245</v>
      </c>
      <c r="D17" s="2">
        <f t="shared" ref="D17:D60" si="4">B17/9.27</f>
        <v>3.88349514563107</v>
      </c>
      <c r="E17" s="2">
        <f t="shared" si="0"/>
        <v>9.27</v>
      </c>
      <c r="F17" s="2">
        <f t="shared" ref="F17:F80" si="5">C17/D17</f>
        <v>1.16603773584906</v>
      </c>
      <c r="G17" s="1" t="s">
        <v>14</v>
      </c>
      <c r="H17" s="1">
        <v>1</v>
      </c>
      <c r="I17" s="1">
        <v>1</v>
      </c>
      <c r="J17" s="1">
        <v>1</v>
      </c>
      <c r="K17" s="1">
        <v>0</v>
      </c>
      <c r="L17" s="1" t="s">
        <v>15</v>
      </c>
      <c r="M17" s="1" t="str">
        <f t="shared" ref="M17:M59" si="6">IF(I17=1,"Katcha drain","Pucca drain and uncovered")</f>
        <v>Katcha drain</v>
      </c>
      <c r="N17" s="1" t="str">
        <f ca="1" t="shared" si="2"/>
        <v>DEWATS</v>
      </c>
    </row>
    <row r="18" spans="1:14">
      <c r="A18" s="3">
        <v>1033</v>
      </c>
      <c r="B18" s="1">
        <v>44</v>
      </c>
      <c r="C18" s="3">
        <f t="shared" si="3"/>
        <v>5.53459119496855</v>
      </c>
      <c r="D18" s="2">
        <f t="shared" si="4"/>
        <v>4.74649406688242</v>
      </c>
      <c r="E18" s="2">
        <f t="shared" si="0"/>
        <v>9.27</v>
      </c>
      <c r="F18" s="2">
        <f t="shared" si="5"/>
        <v>1.16603773584906</v>
      </c>
      <c r="G18" s="1" t="s">
        <v>22</v>
      </c>
      <c r="H18" s="1">
        <v>1</v>
      </c>
      <c r="I18" s="1">
        <v>1</v>
      </c>
      <c r="J18" s="1">
        <v>1</v>
      </c>
      <c r="K18" s="1">
        <v>1</v>
      </c>
      <c r="L18" s="1" t="s">
        <v>15</v>
      </c>
      <c r="M18" s="1" t="str">
        <f t="shared" si="6"/>
        <v>Katcha drain</v>
      </c>
      <c r="N18" s="1" t="str">
        <f ca="1" t="shared" si="2"/>
        <v>DEWATS</v>
      </c>
    </row>
    <row r="19" spans="1:14">
      <c r="A19" s="3">
        <v>1035</v>
      </c>
      <c r="B19" s="1">
        <v>19</v>
      </c>
      <c r="C19" s="3">
        <f t="shared" si="3"/>
        <v>2.38993710691824</v>
      </c>
      <c r="D19" s="2">
        <f t="shared" si="4"/>
        <v>2.04962243797195</v>
      </c>
      <c r="E19" s="2">
        <f t="shared" si="0"/>
        <v>9.27</v>
      </c>
      <c r="F19" s="2">
        <f t="shared" si="5"/>
        <v>1.16603773584906</v>
      </c>
      <c r="G19" s="1" t="s">
        <v>22</v>
      </c>
      <c r="H19" s="1">
        <v>1</v>
      </c>
      <c r="I19" s="1">
        <v>1</v>
      </c>
      <c r="J19" s="1">
        <v>1</v>
      </c>
      <c r="K19" s="1">
        <v>1</v>
      </c>
      <c r="L19" s="1" t="s">
        <v>17</v>
      </c>
      <c r="M19" s="1" t="s">
        <v>21</v>
      </c>
      <c r="N19" s="1" t="str">
        <f ca="1" t="shared" si="2"/>
        <v>SewerageS</v>
      </c>
    </row>
    <row r="20" spans="1:14">
      <c r="A20" s="3">
        <v>1037</v>
      </c>
      <c r="B20" s="1">
        <v>29</v>
      </c>
      <c r="C20" s="3">
        <f t="shared" si="3"/>
        <v>3.64779874213836</v>
      </c>
      <c r="D20" s="2">
        <f t="shared" si="4"/>
        <v>3.12837108953614</v>
      </c>
      <c r="E20" s="2">
        <f t="shared" si="0"/>
        <v>9.27</v>
      </c>
      <c r="F20" s="2">
        <f t="shared" si="5"/>
        <v>1.16603773584906</v>
      </c>
      <c r="G20" s="1" t="s">
        <v>14</v>
      </c>
      <c r="H20" s="1">
        <v>0</v>
      </c>
      <c r="I20" s="1">
        <v>1</v>
      </c>
      <c r="J20" s="1">
        <v>0</v>
      </c>
      <c r="K20" s="1">
        <v>0</v>
      </c>
      <c r="L20" s="1" t="s">
        <v>15</v>
      </c>
      <c r="M20" s="1" t="str">
        <f t="shared" si="6"/>
        <v>Katcha drain</v>
      </c>
      <c r="N20" s="1" t="str">
        <f ca="1" t="shared" si="2"/>
        <v>Sewerage/DEWATS</v>
      </c>
    </row>
    <row r="21" spans="1:14">
      <c r="A21" s="3">
        <v>1039</v>
      </c>
      <c r="B21" s="1">
        <v>42</v>
      </c>
      <c r="C21" s="3">
        <f t="shared" si="3"/>
        <v>5.28301886792453</v>
      </c>
      <c r="D21" s="2">
        <f t="shared" si="4"/>
        <v>4.53074433656958</v>
      </c>
      <c r="E21" s="2">
        <f t="shared" si="0"/>
        <v>9.27</v>
      </c>
      <c r="F21" s="2">
        <f t="shared" si="5"/>
        <v>1.16603773584906</v>
      </c>
      <c r="G21" s="1" t="s">
        <v>24</v>
      </c>
      <c r="H21" s="1">
        <v>1</v>
      </c>
      <c r="I21" s="1">
        <v>0</v>
      </c>
      <c r="J21" s="1">
        <v>0</v>
      </c>
      <c r="K21" s="1">
        <v>1</v>
      </c>
      <c r="L21" s="1" t="s">
        <v>17</v>
      </c>
      <c r="M21" s="1" t="str">
        <f t="shared" si="6"/>
        <v>Pucca drain and uncovered</v>
      </c>
      <c r="N21" s="1" t="str">
        <f ca="1" t="shared" si="2"/>
        <v>DEWATS</v>
      </c>
    </row>
    <row r="22" spans="1:14">
      <c r="A22" s="3">
        <v>1041</v>
      </c>
      <c r="B22" s="1">
        <v>56</v>
      </c>
      <c r="C22" s="3">
        <f t="shared" si="3"/>
        <v>7.0440251572327</v>
      </c>
      <c r="D22" s="2">
        <f t="shared" si="4"/>
        <v>6.04099244875944</v>
      </c>
      <c r="E22" s="2">
        <f t="shared" si="0"/>
        <v>9.27</v>
      </c>
      <c r="F22" s="2">
        <f t="shared" si="5"/>
        <v>1.16603773584906</v>
      </c>
      <c r="G22" s="1" t="s">
        <v>14</v>
      </c>
      <c r="H22" s="1">
        <v>0</v>
      </c>
      <c r="I22" s="1">
        <v>0</v>
      </c>
      <c r="J22" s="1">
        <v>0</v>
      </c>
      <c r="K22" s="1">
        <v>0</v>
      </c>
      <c r="L22" s="1" t="s">
        <v>15</v>
      </c>
      <c r="M22" s="1" t="s">
        <v>19</v>
      </c>
      <c r="N22" s="1" t="str">
        <f ca="1" t="shared" si="2"/>
        <v>Sewerage/DEWATS</v>
      </c>
    </row>
    <row r="23" spans="1:14">
      <c r="A23" s="3">
        <v>1043</v>
      </c>
      <c r="B23" s="1">
        <v>81</v>
      </c>
      <c r="C23" s="3">
        <f t="shared" si="3"/>
        <v>10.188679245283</v>
      </c>
      <c r="D23" s="2">
        <f>B23/8.64</f>
        <v>9.375</v>
      </c>
      <c r="E23" s="2">
        <f t="shared" si="0"/>
        <v>8.64</v>
      </c>
      <c r="F23" s="2">
        <f t="shared" si="5"/>
        <v>1.08679245283019</v>
      </c>
      <c r="G23" s="1" t="s">
        <v>23</v>
      </c>
      <c r="H23" s="1">
        <v>1</v>
      </c>
      <c r="I23" s="1">
        <v>0</v>
      </c>
      <c r="J23" s="1">
        <v>0</v>
      </c>
      <c r="K23" s="1">
        <v>1</v>
      </c>
      <c r="L23" s="1" t="s">
        <v>15</v>
      </c>
      <c r="M23" s="1" t="str">
        <f t="shared" si="6"/>
        <v>Pucca drain and uncovered</v>
      </c>
      <c r="N23" s="1" t="str">
        <f ca="1" t="shared" si="2"/>
        <v>FSM</v>
      </c>
    </row>
    <row r="24" spans="1:14">
      <c r="A24" s="3">
        <v>1045</v>
      </c>
      <c r="B24" s="1">
        <v>49</v>
      </c>
      <c r="C24" s="3">
        <f t="shared" si="3"/>
        <v>6.16352201257862</v>
      </c>
      <c r="D24" s="2">
        <f t="shared" ref="D24:D40" si="7">B24/8.64</f>
        <v>5.6712962962963</v>
      </c>
      <c r="E24" s="2">
        <f t="shared" si="0"/>
        <v>8.64</v>
      </c>
      <c r="F24" s="2">
        <f t="shared" si="5"/>
        <v>1.08679245283019</v>
      </c>
      <c r="G24" s="1" t="s">
        <v>14</v>
      </c>
      <c r="H24" s="1">
        <v>1</v>
      </c>
      <c r="I24" s="1">
        <v>1</v>
      </c>
      <c r="J24" s="1">
        <v>0</v>
      </c>
      <c r="K24" s="1">
        <v>0</v>
      </c>
      <c r="L24" s="1" t="s">
        <v>17</v>
      </c>
      <c r="M24" s="1" t="str">
        <f t="shared" si="6"/>
        <v>Katcha drain</v>
      </c>
      <c r="N24" s="1" t="str">
        <f ca="1" t="shared" si="2"/>
        <v>FSM</v>
      </c>
    </row>
    <row r="25" spans="1:14">
      <c r="A25" s="3">
        <v>1047</v>
      </c>
      <c r="B25" s="1">
        <v>80</v>
      </c>
      <c r="C25" s="3">
        <f t="shared" si="3"/>
        <v>10.062893081761</v>
      </c>
      <c r="D25" s="2">
        <f t="shared" si="7"/>
        <v>9.25925925925926</v>
      </c>
      <c r="E25" s="2">
        <f t="shared" si="0"/>
        <v>8.64</v>
      </c>
      <c r="F25" s="2">
        <f t="shared" si="5"/>
        <v>1.08679245283019</v>
      </c>
      <c r="G25" s="1" t="s">
        <v>14</v>
      </c>
      <c r="H25" s="1">
        <v>0</v>
      </c>
      <c r="I25" s="1">
        <v>0</v>
      </c>
      <c r="J25" s="1">
        <v>1</v>
      </c>
      <c r="K25" s="1">
        <v>0</v>
      </c>
      <c r="L25" s="1" t="s">
        <v>17</v>
      </c>
      <c r="M25" s="1" t="str">
        <f t="shared" si="6"/>
        <v>Pucca drain and uncovered</v>
      </c>
      <c r="N25" s="1" t="str">
        <f ca="1" t="shared" si="2"/>
        <v>Sewerage/DEWATS</v>
      </c>
    </row>
    <row r="26" spans="1:14">
      <c r="A26" s="3">
        <v>1049</v>
      </c>
      <c r="B26" s="1">
        <v>14</v>
      </c>
      <c r="C26" s="3">
        <f t="shared" si="3"/>
        <v>1.76100628930818</v>
      </c>
      <c r="D26" s="2">
        <f t="shared" si="7"/>
        <v>1.62037037037037</v>
      </c>
      <c r="E26" s="2">
        <f t="shared" si="0"/>
        <v>8.64</v>
      </c>
      <c r="F26" s="2">
        <f t="shared" si="5"/>
        <v>1.08679245283019</v>
      </c>
      <c r="G26" s="1" t="s">
        <v>14</v>
      </c>
      <c r="H26" s="1">
        <v>1</v>
      </c>
      <c r="I26" s="1">
        <v>1</v>
      </c>
      <c r="J26" s="1">
        <v>0</v>
      </c>
      <c r="K26" s="1">
        <v>1</v>
      </c>
      <c r="L26" s="1" t="s">
        <v>26</v>
      </c>
      <c r="M26" s="1" t="s">
        <v>21</v>
      </c>
      <c r="N26" s="1" t="str">
        <f ca="1" t="shared" si="2"/>
        <v>Sewerage/ FSM</v>
      </c>
    </row>
    <row r="27" spans="1:14">
      <c r="A27" s="3">
        <v>1051</v>
      </c>
      <c r="B27" s="1">
        <v>72</v>
      </c>
      <c r="C27" s="3">
        <f t="shared" si="3"/>
        <v>9.05660377358491</v>
      </c>
      <c r="D27" s="2">
        <f t="shared" si="7"/>
        <v>8.33333333333333</v>
      </c>
      <c r="E27" s="2">
        <f t="shared" si="0"/>
        <v>8.64</v>
      </c>
      <c r="F27" s="2">
        <f t="shared" si="5"/>
        <v>1.08679245283019</v>
      </c>
      <c r="G27" s="1" t="s">
        <v>23</v>
      </c>
      <c r="H27" s="1">
        <v>0</v>
      </c>
      <c r="I27" s="1">
        <v>0</v>
      </c>
      <c r="J27" s="1">
        <v>1</v>
      </c>
      <c r="K27" s="1">
        <v>0</v>
      </c>
      <c r="L27" s="1" t="s">
        <v>15</v>
      </c>
      <c r="M27" s="1" t="s">
        <v>19</v>
      </c>
      <c r="N27" s="1" t="str">
        <f ca="1" t="shared" si="2"/>
        <v>DEWATS</v>
      </c>
    </row>
    <row r="28" spans="1:14">
      <c r="A28" s="3">
        <v>1053</v>
      </c>
      <c r="B28" s="1">
        <v>93</v>
      </c>
      <c r="C28" s="3">
        <f t="shared" ref="C28:C34" si="8">B28/9.59</f>
        <v>9.69760166840459</v>
      </c>
      <c r="D28" s="2">
        <f t="shared" si="7"/>
        <v>10.7638888888889</v>
      </c>
      <c r="E28" s="2">
        <f t="shared" si="0"/>
        <v>8.64</v>
      </c>
      <c r="F28" s="2">
        <f t="shared" si="5"/>
        <v>0.900938477580813</v>
      </c>
      <c r="G28" s="1" t="s">
        <v>14</v>
      </c>
      <c r="H28" s="1">
        <v>1</v>
      </c>
      <c r="I28" s="1">
        <v>0</v>
      </c>
      <c r="J28" s="1">
        <v>0</v>
      </c>
      <c r="K28" s="1">
        <v>0</v>
      </c>
      <c r="L28" s="1" t="s">
        <v>15</v>
      </c>
      <c r="M28" s="1" t="str">
        <f t="shared" si="6"/>
        <v>Pucca drain and uncovered</v>
      </c>
      <c r="N28" s="1" t="str">
        <f ca="1" t="shared" si="2"/>
        <v>Sewerage/DEWATS</v>
      </c>
    </row>
    <row r="29" spans="1:14">
      <c r="A29" s="3">
        <v>1055</v>
      </c>
      <c r="B29" s="1">
        <v>120</v>
      </c>
      <c r="C29" s="3">
        <f t="shared" si="8"/>
        <v>12.5130344108446</v>
      </c>
      <c r="D29" s="2">
        <f t="shared" si="7"/>
        <v>13.8888888888889</v>
      </c>
      <c r="E29" s="2">
        <f t="shared" si="0"/>
        <v>8.64</v>
      </c>
      <c r="F29" s="2">
        <f t="shared" si="5"/>
        <v>0.900938477580813</v>
      </c>
      <c r="G29" s="1" t="s">
        <v>22</v>
      </c>
      <c r="H29" s="1">
        <v>0</v>
      </c>
      <c r="I29" s="1">
        <v>1</v>
      </c>
      <c r="J29" s="1">
        <v>1</v>
      </c>
      <c r="K29" s="1">
        <v>0</v>
      </c>
      <c r="L29" s="1" t="s">
        <v>17</v>
      </c>
      <c r="M29" s="1" t="str">
        <f t="shared" si="6"/>
        <v>Katcha drain</v>
      </c>
      <c r="N29" s="1" t="str">
        <f ca="1" t="shared" si="2"/>
        <v>SewerageS</v>
      </c>
    </row>
    <row r="30" spans="1:14">
      <c r="A30" s="3">
        <v>1057</v>
      </c>
      <c r="B30" s="1">
        <v>163</v>
      </c>
      <c r="C30" s="3">
        <f t="shared" si="8"/>
        <v>16.9968717413973</v>
      </c>
      <c r="D30" s="2">
        <f t="shared" si="7"/>
        <v>18.8657407407407</v>
      </c>
      <c r="E30" s="2">
        <f t="shared" si="0"/>
        <v>8.64</v>
      </c>
      <c r="F30" s="2">
        <f t="shared" si="5"/>
        <v>0.900938477580813</v>
      </c>
      <c r="G30" s="1" t="s">
        <v>14</v>
      </c>
      <c r="H30" s="1">
        <v>0</v>
      </c>
      <c r="I30" s="1">
        <v>0</v>
      </c>
      <c r="J30" s="1">
        <v>0</v>
      </c>
      <c r="K30" s="1">
        <v>1</v>
      </c>
      <c r="L30" s="1" t="s">
        <v>15</v>
      </c>
      <c r="M30" s="1" t="s">
        <v>19</v>
      </c>
      <c r="N30" s="1" t="str">
        <f ca="1" t="shared" si="2"/>
        <v>Sewerage/DEWATS</v>
      </c>
    </row>
    <row r="31" spans="1:14">
      <c r="A31" s="3">
        <v>1059</v>
      </c>
      <c r="B31" s="1">
        <v>189</v>
      </c>
      <c r="C31" s="3">
        <f t="shared" si="8"/>
        <v>19.7080291970803</v>
      </c>
      <c r="D31" s="2">
        <f t="shared" si="7"/>
        <v>21.875</v>
      </c>
      <c r="E31" s="2">
        <f t="shared" si="0"/>
        <v>8.64</v>
      </c>
      <c r="F31" s="2">
        <f t="shared" si="5"/>
        <v>0.900938477580813</v>
      </c>
      <c r="G31" s="1" t="s">
        <v>14</v>
      </c>
      <c r="H31" s="1">
        <v>0</v>
      </c>
      <c r="I31" s="1">
        <v>0</v>
      </c>
      <c r="J31" s="1">
        <v>1</v>
      </c>
      <c r="K31" s="1">
        <v>0</v>
      </c>
      <c r="L31" s="1" t="s">
        <v>17</v>
      </c>
      <c r="M31" s="1" t="str">
        <f t="shared" si="6"/>
        <v>Pucca drain and uncovered</v>
      </c>
      <c r="N31" s="1" t="str">
        <f ca="1" t="shared" si="2"/>
        <v>Sewerage/DEWATS</v>
      </c>
    </row>
    <row r="32" spans="1:14">
      <c r="A32" s="3">
        <v>1061</v>
      </c>
      <c r="B32" s="1">
        <v>102</v>
      </c>
      <c r="C32" s="3">
        <f t="shared" si="8"/>
        <v>10.6360792492179</v>
      </c>
      <c r="D32" s="2">
        <f t="shared" si="7"/>
        <v>11.8055555555556</v>
      </c>
      <c r="E32" s="2">
        <f t="shared" si="0"/>
        <v>8.64</v>
      </c>
      <c r="F32" s="2">
        <f t="shared" si="5"/>
        <v>0.900938477580813</v>
      </c>
      <c r="G32" s="1" t="s">
        <v>23</v>
      </c>
      <c r="H32" s="1">
        <v>0</v>
      </c>
      <c r="I32" s="1">
        <v>0</v>
      </c>
      <c r="J32" s="1">
        <v>0</v>
      </c>
      <c r="K32" s="1">
        <v>1</v>
      </c>
      <c r="L32" s="1" t="s">
        <v>26</v>
      </c>
      <c r="M32" s="1" t="s">
        <v>19</v>
      </c>
      <c r="N32" s="1" t="str">
        <f ca="1" t="shared" si="2"/>
        <v>DEWATS</v>
      </c>
    </row>
    <row r="33" spans="1:14">
      <c r="A33" s="3">
        <v>1063</v>
      </c>
      <c r="B33" s="1">
        <v>33</v>
      </c>
      <c r="C33" s="3">
        <f t="shared" si="8"/>
        <v>3.44108446298227</v>
      </c>
      <c r="D33" s="2">
        <f t="shared" si="7"/>
        <v>3.81944444444444</v>
      </c>
      <c r="E33" s="2">
        <f t="shared" si="0"/>
        <v>8.64</v>
      </c>
      <c r="F33" s="2">
        <f t="shared" si="5"/>
        <v>0.900938477580813</v>
      </c>
      <c r="G33" s="1" t="s">
        <v>24</v>
      </c>
      <c r="H33" s="1">
        <v>1</v>
      </c>
      <c r="I33" s="1">
        <v>1</v>
      </c>
      <c r="J33" s="1">
        <v>1</v>
      </c>
      <c r="K33" s="1">
        <v>1</v>
      </c>
      <c r="L33" s="1" t="s">
        <v>17</v>
      </c>
      <c r="M33" s="1" t="str">
        <f t="shared" si="6"/>
        <v>Katcha drain</v>
      </c>
      <c r="N33" s="1" t="str">
        <f ca="1" t="shared" si="2"/>
        <v>DEWATS</v>
      </c>
    </row>
    <row r="34" spans="1:14">
      <c r="A34" s="3">
        <v>1065</v>
      </c>
      <c r="B34" s="1">
        <v>99</v>
      </c>
      <c r="C34" s="3">
        <f t="shared" si="8"/>
        <v>10.3232533889468</v>
      </c>
      <c r="D34" s="2">
        <f t="shared" si="7"/>
        <v>11.4583333333333</v>
      </c>
      <c r="E34" s="2">
        <f t="shared" si="0"/>
        <v>8.64</v>
      </c>
      <c r="F34" s="2">
        <f t="shared" si="5"/>
        <v>0.900938477580813</v>
      </c>
      <c r="G34" s="1" t="s">
        <v>14</v>
      </c>
      <c r="H34" s="1">
        <v>0</v>
      </c>
      <c r="I34" s="1">
        <v>0</v>
      </c>
      <c r="J34" s="1">
        <v>1</v>
      </c>
      <c r="K34" s="1">
        <v>1</v>
      </c>
      <c r="L34" s="1" t="s">
        <v>17</v>
      </c>
      <c r="M34" s="1" t="str">
        <f t="shared" si="6"/>
        <v>Pucca drain and uncovered</v>
      </c>
      <c r="N34" s="1" t="str">
        <f ca="1" t="shared" si="2"/>
        <v>Sewerage/DEWATS</v>
      </c>
    </row>
    <row r="35" spans="1:14">
      <c r="A35" s="3">
        <v>1067</v>
      </c>
      <c r="B35" s="1">
        <v>11</v>
      </c>
      <c r="C35" s="3">
        <f>B35/6.59</f>
        <v>1.66919575113809</v>
      </c>
      <c r="D35" s="2">
        <f t="shared" si="7"/>
        <v>1.27314814814815</v>
      </c>
      <c r="E35" s="2">
        <f t="shared" si="0"/>
        <v>8.64</v>
      </c>
      <c r="F35" s="2">
        <f t="shared" si="5"/>
        <v>1.31107738998483</v>
      </c>
      <c r="G35" s="1" t="s">
        <v>24</v>
      </c>
      <c r="H35" s="1">
        <v>1</v>
      </c>
      <c r="I35" s="1">
        <v>1</v>
      </c>
      <c r="J35" s="1">
        <v>1</v>
      </c>
      <c r="K35" s="1">
        <v>0</v>
      </c>
      <c r="L35" s="1" t="s">
        <v>15</v>
      </c>
      <c r="M35" s="1" t="str">
        <f t="shared" si="6"/>
        <v>Katcha drain</v>
      </c>
      <c r="N35" s="1" t="str">
        <f ca="1" t="shared" si="2"/>
        <v>Sewerage/ FSM</v>
      </c>
    </row>
    <row r="36" spans="1:14">
      <c r="A36" s="3">
        <v>1069</v>
      </c>
      <c r="B36" s="1">
        <v>88</v>
      </c>
      <c r="C36" s="3">
        <f t="shared" ref="C36:C41" si="9">B36/6.59</f>
        <v>13.3535660091047</v>
      </c>
      <c r="D36" s="2">
        <f t="shared" si="7"/>
        <v>10.1851851851852</v>
      </c>
      <c r="E36" s="2">
        <f t="shared" si="0"/>
        <v>8.64</v>
      </c>
      <c r="F36" s="2">
        <f t="shared" si="5"/>
        <v>1.31107738998483</v>
      </c>
      <c r="G36" s="1" t="s">
        <v>14</v>
      </c>
      <c r="H36" s="1">
        <v>1</v>
      </c>
      <c r="I36" s="1">
        <v>0</v>
      </c>
      <c r="J36" s="1">
        <v>0</v>
      </c>
      <c r="K36" s="1">
        <v>1</v>
      </c>
      <c r="L36" s="1" t="s">
        <v>15</v>
      </c>
      <c r="M36" s="1" t="str">
        <f t="shared" si="6"/>
        <v>Pucca drain and uncovered</v>
      </c>
      <c r="N36" s="1" t="str">
        <f ca="1" t="shared" si="2"/>
        <v>Sewerage/ FSM</v>
      </c>
    </row>
    <row r="37" spans="1:14">
      <c r="A37" s="3">
        <v>1071</v>
      </c>
      <c r="B37" s="1">
        <v>22</v>
      </c>
      <c r="C37" s="3">
        <f t="shared" si="9"/>
        <v>3.33839150227618</v>
      </c>
      <c r="D37" s="2">
        <f t="shared" si="7"/>
        <v>2.5462962962963</v>
      </c>
      <c r="E37" s="2">
        <f t="shared" si="0"/>
        <v>8.64</v>
      </c>
      <c r="F37" s="2">
        <f t="shared" si="5"/>
        <v>1.31107738998483</v>
      </c>
      <c r="G37" s="1" t="s">
        <v>23</v>
      </c>
      <c r="H37" s="1">
        <v>1</v>
      </c>
      <c r="I37" s="1">
        <v>1</v>
      </c>
      <c r="J37" s="1">
        <v>1</v>
      </c>
      <c r="K37" s="1">
        <v>0</v>
      </c>
      <c r="L37" s="1" t="s">
        <v>17</v>
      </c>
      <c r="M37" s="1" t="s">
        <v>21</v>
      </c>
      <c r="N37" s="1" t="str">
        <f ca="1" t="shared" si="2"/>
        <v>DEWATS</v>
      </c>
    </row>
    <row r="38" spans="1:14">
      <c r="A38" s="3">
        <v>1073</v>
      </c>
      <c r="B38" s="1">
        <v>44</v>
      </c>
      <c r="C38" s="3">
        <f t="shared" si="9"/>
        <v>6.67678300455235</v>
      </c>
      <c r="D38" s="2">
        <f t="shared" si="7"/>
        <v>5.09259259259259</v>
      </c>
      <c r="E38" s="2">
        <f t="shared" si="0"/>
        <v>8.64</v>
      </c>
      <c r="F38" s="2">
        <f t="shared" si="5"/>
        <v>1.31107738998483</v>
      </c>
      <c r="G38" s="1" t="s">
        <v>14</v>
      </c>
      <c r="H38" s="1">
        <v>1</v>
      </c>
      <c r="I38" s="1">
        <v>0</v>
      </c>
      <c r="J38" s="1">
        <v>1</v>
      </c>
      <c r="K38" s="1">
        <v>1</v>
      </c>
      <c r="L38" s="1" t="s">
        <v>26</v>
      </c>
      <c r="M38" s="1" t="s">
        <v>19</v>
      </c>
      <c r="N38" s="1" t="str">
        <f ca="1" t="shared" si="2"/>
        <v>SewerageS</v>
      </c>
    </row>
    <row r="39" spans="1:14">
      <c r="A39" s="3">
        <v>1075</v>
      </c>
      <c r="B39" s="1">
        <v>77</v>
      </c>
      <c r="C39" s="3">
        <f t="shared" si="9"/>
        <v>11.6843702579666</v>
      </c>
      <c r="D39" s="2">
        <f t="shared" si="7"/>
        <v>8.91203703703704</v>
      </c>
      <c r="E39" s="2">
        <f t="shared" si="0"/>
        <v>8.64</v>
      </c>
      <c r="F39" s="2">
        <f t="shared" si="5"/>
        <v>1.31107738998483</v>
      </c>
      <c r="G39" s="1" t="s">
        <v>24</v>
      </c>
      <c r="H39" s="1">
        <v>0</v>
      </c>
      <c r="I39" s="1">
        <v>0</v>
      </c>
      <c r="J39" s="1">
        <v>0</v>
      </c>
      <c r="K39" s="1">
        <v>0</v>
      </c>
      <c r="L39" s="1" t="s">
        <v>17</v>
      </c>
      <c r="M39" s="1" t="str">
        <f t="shared" si="6"/>
        <v>Pucca drain and uncovered</v>
      </c>
      <c r="N39" s="1" t="str">
        <f ca="1" t="shared" si="2"/>
        <v>DEWATS</v>
      </c>
    </row>
    <row r="40" spans="1:14">
      <c r="A40" s="3">
        <v>1077</v>
      </c>
      <c r="B40" s="1">
        <v>55</v>
      </c>
      <c r="C40" s="3">
        <f t="shared" si="9"/>
        <v>8.34597875569044</v>
      </c>
      <c r="D40" s="2">
        <f t="shared" si="7"/>
        <v>6.36574074074074</v>
      </c>
      <c r="E40" s="2">
        <f t="shared" si="0"/>
        <v>8.64</v>
      </c>
      <c r="F40" s="2">
        <f t="shared" si="5"/>
        <v>1.31107738998483</v>
      </c>
      <c r="G40" s="1" t="s">
        <v>23</v>
      </c>
      <c r="H40" s="1">
        <v>1</v>
      </c>
      <c r="I40" s="1">
        <v>0</v>
      </c>
      <c r="J40" s="1">
        <v>0</v>
      </c>
      <c r="K40" s="1">
        <v>1</v>
      </c>
      <c r="L40" s="1" t="s">
        <v>26</v>
      </c>
      <c r="M40" s="1" t="s">
        <v>19</v>
      </c>
      <c r="N40" s="1" t="str">
        <f ca="1" t="shared" si="2"/>
        <v>Sewerage/ FSM</v>
      </c>
    </row>
    <row r="41" spans="1:14">
      <c r="A41" s="3">
        <v>1079</v>
      </c>
      <c r="B41" s="1">
        <v>66</v>
      </c>
      <c r="C41" s="3">
        <f t="shared" si="9"/>
        <v>10.0151745068285</v>
      </c>
      <c r="D41" s="2">
        <f t="shared" si="4"/>
        <v>7.11974110032363</v>
      </c>
      <c r="E41" s="2">
        <f t="shared" si="0"/>
        <v>9.27</v>
      </c>
      <c r="F41" s="2">
        <f t="shared" si="5"/>
        <v>1.40667678300455</v>
      </c>
      <c r="G41" s="1" t="s">
        <v>14</v>
      </c>
      <c r="H41" s="1">
        <v>0</v>
      </c>
      <c r="I41" s="1">
        <v>0</v>
      </c>
      <c r="J41" s="1">
        <v>0</v>
      </c>
      <c r="K41" s="1">
        <v>0</v>
      </c>
      <c r="L41" s="1" t="s">
        <v>17</v>
      </c>
      <c r="M41" s="1" t="str">
        <f t="shared" si="6"/>
        <v>Pucca drain and uncovered</v>
      </c>
      <c r="N41" s="1" t="str">
        <f ca="1" t="shared" si="2"/>
        <v>DEWATS</v>
      </c>
    </row>
    <row r="42" spans="1:14">
      <c r="A42" s="3">
        <v>1081</v>
      </c>
      <c r="B42" s="1">
        <v>220</v>
      </c>
      <c r="C42" s="3">
        <f t="shared" ref="C42:C48" si="10">B45/11</f>
        <v>29.6363636363636</v>
      </c>
      <c r="D42" s="2">
        <f t="shared" si="4"/>
        <v>23.7324703344121</v>
      </c>
      <c r="E42" s="2">
        <f t="shared" si="0"/>
        <v>9.27</v>
      </c>
      <c r="F42" s="2">
        <f t="shared" si="5"/>
        <v>1.24876859504132</v>
      </c>
      <c r="G42" s="1" t="s">
        <v>14</v>
      </c>
      <c r="H42" s="1">
        <v>1</v>
      </c>
      <c r="I42" s="1">
        <v>0</v>
      </c>
      <c r="J42" s="1">
        <v>1</v>
      </c>
      <c r="K42" s="1">
        <v>1</v>
      </c>
      <c r="L42" s="1" t="s">
        <v>15</v>
      </c>
      <c r="M42" s="1" t="s">
        <v>19</v>
      </c>
      <c r="N42" s="1" t="str">
        <f ca="1" t="shared" si="2"/>
        <v>Sewerage/DEWATS</v>
      </c>
    </row>
    <row r="43" spans="1:14">
      <c r="A43" s="3">
        <v>1083</v>
      </c>
      <c r="B43" s="1">
        <v>246</v>
      </c>
      <c r="C43" s="3">
        <f t="shared" si="10"/>
        <v>34.5454545454545</v>
      </c>
      <c r="D43" s="2">
        <f t="shared" si="4"/>
        <v>26.537216828479</v>
      </c>
      <c r="E43" s="2">
        <f t="shared" si="0"/>
        <v>9.27</v>
      </c>
      <c r="F43" s="2">
        <f t="shared" si="5"/>
        <v>1.30177383592018</v>
      </c>
      <c r="G43" s="1" t="s">
        <v>14</v>
      </c>
      <c r="H43" s="1">
        <v>0</v>
      </c>
      <c r="I43" s="1">
        <v>1</v>
      </c>
      <c r="J43" s="1">
        <v>0</v>
      </c>
      <c r="K43" s="1">
        <v>0</v>
      </c>
      <c r="L43" s="1" t="s">
        <v>17</v>
      </c>
      <c r="M43" s="1" t="str">
        <f t="shared" si="6"/>
        <v>Katcha drain</v>
      </c>
      <c r="N43" s="1" t="str">
        <f ca="1" t="shared" si="2"/>
        <v>Sewerage/ FSM</v>
      </c>
    </row>
    <row r="44" spans="1:14">
      <c r="A44" s="3">
        <v>1085</v>
      </c>
      <c r="B44" s="1">
        <v>271</v>
      </c>
      <c r="C44" s="3">
        <f t="shared" si="10"/>
        <v>31.7272727272727</v>
      </c>
      <c r="D44" s="2">
        <f t="shared" si="4"/>
        <v>29.2340884573894</v>
      </c>
      <c r="E44" s="2">
        <f t="shared" si="0"/>
        <v>9.27</v>
      </c>
      <c r="F44" s="2">
        <f t="shared" si="5"/>
        <v>1.08528346192553</v>
      </c>
      <c r="G44" s="1" t="s">
        <v>23</v>
      </c>
      <c r="H44" s="1">
        <v>0</v>
      </c>
      <c r="I44" s="1">
        <v>1</v>
      </c>
      <c r="J44" s="1">
        <v>1</v>
      </c>
      <c r="K44" s="1">
        <v>0</v>
      </c>
      <c r="L44" s="1" t="s">
        <v>17</v>
      </c>
      <c r="M44" s="1" t="s">
        <v>21</v>
      </c>
      <c r="N44" s="1" t="str">
        <f ca="1" t="shared" si="2"/>
        <v>DEWATS</v>
      </c>
    </row>
    <row r="45" spans="1:14">
      <c r="A45" s="3">
        <v>1087</v>
      </c>
      <c r="B45" s="1">
        <v>326</v>
      </c>
      <c r="C45" s="3">
        <f t="shared" si="10"/>
        <v>47.2727272727273</v>
      </c>
      <c r="D45" s="2">
        <f t="shared" si="4"/>
        <v>35.1672060409924</v>
      </c>
      <c r="E45" s="2">
        <f t="shared" si="0"/>
        <v>9.27</v>
      </c>
      <c r="F45" s="2">
        <f t="shared" si="5"/>
        <v>1.34422755158951</v>
      </c>
      <c r="G45" s="1" t="s">
        <v>22</v>
      </c>
      <c r="H45" s="1">
        <v>1</v>
      </c>
      <c r="I45" s="1">
        <v>1</v>
      </c>
      <c r="J45" s="1">
        <v>1</v>
      </c>
      <c r="K45" s="1">
        <v>0</v>
      </c>
      <c r="L45" s="1" t="s">
        <v>26</v>
      </c>
      <c r="M45" s="1" t="str">
        <f t="shared" si="6"/>
        <v>Katcha drain</v>
      </c>
      <c r="N45" s="1" t="str">
        <f ca="1" t="shared" si="2"/>
        <v>SewerageS</v>
      </c>
    </row>
    <row r="46" spans="1:14">
      <c r="A46" s="3">
        <v>1089</v>
      </c>
      <c r="B46" s="1">
        <v>380</v>
      </c>
      <c r="C46" s="3">
        <f t="shared" si="10"/>
        <v>52.6363636363636</v>
      </c>
      <c r="D46" s="2">
        <f t="shared" si="4"/>
        <v>40.992448759439</v>
      </c>
      <c r="E46" s="2">
        <f t="shared" si="0"/>
        <v>9.27</v>
      </c>
      <c r="F46" s="2">
        <f t="shared" si="5"/>
        <v>1.28405023923445</v>
      </c>
      <c r="G46" s="1" t="s">
        <v>14</v>
      </c>
      <c r="H46" s="1">
        <v>1</v>
      </c>
      <c r="I46" s="1">
        <v>1</v>
      </c>
      <c r="J46" s="1">
        <v>0</v>
      </c>
      <c r="K46" s="1">
        <v>0</v>
      </c>
      <c r="L46" s="1" t="s">
        <v>15</v>
      </c>
      <c r="M46" s="1" t="str">
        <f t="shared" si="6"/>
        <v>Katcha drain</v>
      </c>
      <c r="N46" s="1" t="str">
        <f ca="1" t="shared" si="2"/>
        <v>Sewerage/ FSM</v>
      </c>
    </row>
    <row r="47" spans="1:14">
      <c r="A47" s="3">
        <v>1091</v>
      </c>
      <c r="B47" s="1">
        <v>349</v>
      </c>
      <c r="C47" s="3">
        <f t="shared" si="10"/>
        <v>57.6363636363636</v>
      </c>
      <c r="D47" s="2">
        <f t="shared" si="4"/>
        <v>37.6483279395901</v>
      </c>
      <c r="E47" s="2">
        <f t="shared" si="0"/>
        <v>9.27</v>
      </c>
      <c r="F47" s="2">
        <f t="shared" si="5"/>
        <v>1.53091430059911</v>
      </c>
      <c r="G47" s="1" t="s">
        <v>24</v>
      </c>
      <c r="H47" s="1">
        <v>1</v>
      </c>
      <c r="I47" s="1">
        <v>1</v>
      </c>
      <c r="J47" s="1">
        <v>1</v>
      </c>
      <c r="K47" s="1">
        <v>1</v>
      </c>
      <c r="L47" s="1" t="s">
        <v>17</v>
      </c>
      <c r="M47" s="1" t="s">
        <v>21</v>
      </c>
      <c r="N47" s="1" t="str">
        <f ca="1" t="shared" si="2"/>
        <v>DEWATS</v>
      </c>
    </row>
    <row r="48" spans="1:14">
      <c r="A48" s="3">
        <v>1093</v>
      </c>
      <c r="B48" s="1">
        <v>520</v>
      </c>
      <c r="C48" s="3">
        <f t="shared" si="10"/>
        <v>74.1818181818182</v>
      </c>
      <c r="D48" s="2">
        <f t="shared" si="4"/>
        <v>56.0949298813376</v>
      </c>
      <c r="E48" s="2">
        <f t="shared" si="0"/>
        <v>9.27</v>
      </c>
      <c r="F48" s="2">
        <f t="shared" si="5"/>
        <v>1.32243356643357</v>
      </c>
      <c r="G48" s="1" t="s">
        <v>14</v>
      </c>
      <c r="H48" s="1">
        <v>0</v>
      </c>
      <c r="I48" s="1">
        <v>1</v>
      </c>
      <c r="J48" s="1">
        <v>0</v>
      </c>
      <c r="K48" s="1">
        <v>1</v>
      </c>
      <c r="L48" s="1" t="s">
        <v>17</v>
      </c>
      <c r="M48" s="1" t="str">
        <f t="shared" si="6"/>
        <v>Katcha drain</v>
      </c>
      <c r="N48" s="1" t="str">
        <f ca="1" t="shared" si="2"/>
        <v>Sewerage/DEWATS</v>
      </c>
    </row>
    <row r="49" spans="1:14">
      <c r="A49" s="3">
        <v>1095</v>
      </c>
      <c r="B49" s="1">
        <v>579</v>
      </c>
      <c r="C49" s="3">
        <f>B49/6.37</f>
        <v>90.894819466248</v>
      </c>
      <c r="D49" s="2">
        <f t="shared" si="4"/>
        <v>62.4595469255663</v>
      </c>
      <c r="E49" s="2">
        <f t="shared" si="0"/>
        <v>9.27</v>
      </c>
      <c r="F49" s="2">
        <f t="shared" si="5"/>
        <v>1.4552590266876</v>
      </c>
      <c r="G49" s="1" t="s">
        <v>23</v>
      </c>
      <c r="H49" s="1">
        <v>1</v>
      </c>
      <c r="I49" s="1">
        <v>0</v>
      </c>
      <c r="J49" s="1">
        <v>1</v>
      </c>
      <c r="K49" s="1">
        <v>0</v>
      </c>
      <c r="L49" s="1" t="s">
        <v>17</v>
      </c>
      <c r="M49" s="1" t="str">
        <f t="shared" si="6"/>
        <v>Pucca drain and uncovered</v>
      </c>
      <c r="N49" s="1" t="str">
        <f ca="1" t="shared" si="2"/>
        <v>DEWATS</v>
      </c>
    </row>
    <row r="50" spans="1:14">
      <c r="A50" s="3">
        <v>1097</v>
      </c>
      <c r="B50" s="1">
        <v>634</v>
      </c>
      <c r="C50" s="3">
        <f t="shared" ref="C50:C60" si="11">B50/6.37</f>
        <v>99.5290423861852</v>
      </c>
      <c r="D50" s="2">
        <f t="shared" si="4"/>
        <v>68.3926645091694</v>
      </c>
      <c r="E50" s="2">
        <f t="shared" si="0"/>
        <v>9.27</v>
      </c>
      <c r="F50" s="2">
        <f t="shared" si="5"/>
        <v>1.4552590266876</v>
      </c>
      <c r="G50" s="1" t="s">
        <v>23</v>
      </c>
      <c r="H50" s="1">
        <v>0</v>
      </c>
      <c r="I50" s="1">
        <v>1</v>
      </c>
      <c r="J50" s="1">
        <v>1</v>
      </c>
      <c r="K50" s="1">
        <v>1</v>
      </c>
      <c r="L50" s="1" t="s">
        <v>17</v>
      </c>
      <c r="M50" s="1" t="str">
        <f t="shared" si="6"/>
        <v>Katcha drain</v>
      </c>
      <c r="N50" s="1" t="str">
        <f ca="1" t="shared" si="2"/>
        <v>DEWATS</v>
      </c>
    </row>
    <row r="51" spans="1:14">
      <c r="A51" s="3">
        <v>1099</v>
      </c>
      <c r="B51" s="1">
        <v>816</v>
      </c>
      <c r="C51" s="3">
        <f t="shared" si="11"/>
        <v>128.100470957614</v>
      </c>
      <c r="D51" s="2">
        <f t="shared" si="4"/>
        <v>88.0258899676375</v>
      </c>
      <c r="E51" s="2">
        <f t="shared" si="0"/>
        <v>9.27</v>
      </c>
      <c r="F51" s="2">
        <f t="shared" si="5"/>
        <v>1.4552590266876</v>
      </c>
      <c r="G51" s="1" t="s">
        <v>14</v>
      </c>
      <c r="H51" s="1">
        <v>1</v>
      </c>
      <c r="I51" s="1">
        <v>0</v>
      </c>
      <c r="J51" s="1">
        <v>0</v>
      </c>
      <c r="K51" s="1">
        <v>1</v>
      </c>
      <c r="L51" s="1" t="s">
        <v>26</v>
      </c>
      <c r="M51" s="1" t="s">
        <v>19</v>
      </c>
      <c r="N51" s="1" t="str">
        <f ca="1" t="shared" si="2"/>
        <v>Sewerage/ FSM</v>
      </c>
    </row>
    <row r="52" spans="1:14">
      <c r="A52" s="3">
        <v>1101</v>
      </c>
      <c r="B52" s="1">
        <v>952</v>
      </c>
      <c r="C52" s="3">
        <f t="shared" si="11"/>
        <v>149.450549450549</v>
      </c>
      <c r="D52" s="2">
        <f t="shared" si="4"/>
        <v>102.69687162891</v>
      </c>
      <c r="E52" s="2">
        <f t="shared" si="0"/>
        <v>9.27</v>
      </c>
      <c r="F52" s="2">
        <f t="shared" si="5"/>
        <v>1.4552590266876</v>
      </c>
      <c r="G52" s="1" t="s">
        <v>14</v>
      </c>
      <c r="H52" s="1">
        <v>0</v>
      </c>
      <c r="I52" s="1">
        <v>1</v>
      </c>
      <c r="J52" s="1">
        <v>1</v>
      </c>
      <c r="K52" s="1">
        <v>1</v>
      </c>
      <c r="L52" s="1" t="s">
        <v>15</v>
      </c>
      <c r="M52" s="1" t="s">
        <v>21</v>
      </c>
      <c r="N52" s="1" t="str">
        <f ca="1" t="shared" si="2"/>
        <v>DEWATS</v>
      </c>
    </row>
    <row r="53" spans="1:14">
      <c r="A53" s="3">
        <v>1103</v>
      </c>
      <c r="B53" s="1">
        <v>1528</v>
      </c>
      <c r="C53" s="3">
        <f t="shared" si="11"/>
        <v>239.874411302983</v>
      </c>
      <c r="D53" s="2">
        <f t="shared" si="4"/>
        <v>164.832793959008</v>
      </c>
      <c r="E53" s="2">
        <f t="shared" si="0"/>
        <v>9.27</v>
      </c>
      <c r="F53" s="2">
        <f t="shared" si="5"/>
        <v>1.4552590266876</v>
      </c>
      <c r="G53" s="1" t="s">
        <v>24</v>
      </c>
      <c r="H53" s="1">
        <v>1</v>
      </c>
      <c r="I53" s="1">
        <v>0</v>
      </c>
      <c r="J53" s="1">
        <v>0</v>
      </c>
      <c r="K53" s="1">
        <v>1</v>
      </c>
      <c r="L53" s="1" t="s">
        <v>17</v>
      </c>
      <c r="M53" s="1" t="str">
        <f t="shared" si="6"/>
        <v>Pucca drain and uncovered</v>
      </c>
      <c r="N53" s="1" t="str">
        <f ca="1" t="shared" si="2"/>
        <v>FSM</v>
      </c>
    </row>
    <row r="54" spans="1:14">
      <c r="A54" s="3">
        <v>1105</v>
      </c>
      <c r="B54" s="1">
        <v>2349</v>
      </c>
      <c r="C54" s="3">
        <f t="shared" si="11"/>
        <v>368.759811616954</v>
      </c>
      <c r="D54" s="2">
        <f t="shared" si="4"/>
        <v>253.398058252427</v>
      </c>
      <c r="E54" s="2">
        <f t="shared" si="0"/>
        <v>9.27</v>
      </c>
      <c r="F54" s="2">
        <f t="shared" si="5"/>
        <v>1.4552590266876</v>
      </c>
      <c r="G54" s="1" t="s">
        <v>14</v>
      </c>
      <c r="H54" s="1">
        <v>0</v>
      </c>
      <c r="I54" s="1">
        <v>1</v>
      </c>
      <c r="J54" s="1">
        <v>0</v>
      </c>
      <c r="K54" s="1">
        <v>0</v>
      </c>
      <c r="L54" s="1" t="s">
        <v>17</v>
      </c>
      <c r="M54" s="1" t="str">
        <f t="shared" si="6"/>
        <v>Katcha drain</v>
      </c>
      <c r="N54" s="1" t="str">
        <f ca="1" t="shared" si="2"/>
        <v>DEWATS</v>
      </c>
    </row>
    <row r="55" spans="1:14">
      <c r="A55" s="3">
        <v>1107</v>
      </c>
      <c r="B55" s="1">
        <v>4218</v>
      </c>
      <c r="C55" s="3">
        <f t="shared" si="11"/>
        <v>662.166405023548</v>
      </c>
      <c r="D55" s="2">
        <f t="shared" si="4"/>
        <v>455.016181229774</v>
      </c>
      <c r="E55" s="2">
        <f t="shared" si="0"/>
        <v>9.27</v>
      </c>
      <c r="F55" s="2">
        <f t="shared" si="5"/>
        <v>1.4552590266876</v>
      </c>
      <c r="G55" s="1" t="s">
        <v>23</v>
      </c>
      <c r="H55" s="1">
        <v>1</v>
      </c>
      <c r="I55" s="1">
        <v>1</v>
      </c>
      <c r="J55" s="1">
        <v>0</v>
      </c>
      <c r="K55" s="1">
        <v>1</v>
      </c>
      <c r="L55" s="1" t="s">
        <v>26</v>
      </c>
      <c r="M55" s="1" t="str">
        <f t="shared" si="6"/>
        <v>Katcha drain</v>
      </c>
      <c r="N55" s="1" t="str">
        <f ca="1" t="shared" si="2"/>
        <v>DEWATS</v>
      </c>
    </row>
    <row r="56" spans="1:14">
      <c r="A56" s="3">
        <v>1109</v>
      </c>
      <c r="B56" s="1">
        <v>3496</v>
      </c>
      <c r="C56" s="3">
        <f t="shared" si="11"/>
        <v>548.822605965463</v>
      </c>
      <c r="D56" s="2">
        <f t="shared" si="4"/>
        <v>377.130528586839</v>
      </c>
      <c r="E56" s="2">
        <f t="shared" si="0"/>
        <v>9.27</v>
      </c>
      <c r="F56" s="2">
        <f t="shared" si="5"/>
        <v>1.4552590266876</v>
      </c>
      <c r="G56" s="1" t="s">
        <v>14</v>
      </c>
      <c r="H56" s="1">
        <v>0</v>
      </c>
      <c r="I56" s="1">
        <v>1</v>
      </c>
      <c r="J56" s="1">
        <v>1</v>
      </c>
      <c r="K56" s="1">
        <v>1</v>
      </c>
      <c r="L56" s="1" t="s">
        <v>15</v>
      </c>
      <c r="M56" s="1" t="str">
        <f t="shared" si="6"/>
        <v>Katcha drain</v>
      </c>
      <c r="N56" s="1" t="str">
        <f ca="1" t="shared" si="2"/>
        <v>SewerageS</v>
      </c>
    </row>
    <row r="57" spans="1:14">
      <c r="A57" s="3">
        <v>1111</v>
      </c>
      <c r="B57" s="1">
        <v>10951</v>
      </c>
      <c r="C57" s="3">
        <f t="shared" si="11"/>
        <v>1719.15227629513</v>
      </c>
      <c r="D57" s="2">
        <f t="shared" si="4"/>
        <v>1181.33764832794</v>
      </c>
      <c r="E57" s="2">
        <f t="shared" si="0"/>
        <v>9.27</v>
      </c>
      <c r="F57" s="2">
        <f t="shared" si="5"/>
        <v>1.4552590266876</v>
      </c>
      <c r="G57" s="1" t="s">
        <v>24</v>
      </c>
      <c r="H57" s="1">
        <v>1</v>
      </c>
      <c r="I57" s="1">
        <v>0</v>
      </c>
      <c r="J57" s="1">
        <v>1</v>
      </c>
      <c r="K57" s="1">
        <v>1</v>
      </c>
      <c r="L57" s="1" t="s">
        <v>17</v>
      </c>
      <c r="M57" s="1" t="str">
        <f t="shared" si="6"/>
        <v>Pucca drain and uncovered</v>
      </c>
      <c r="N57" s="1" t="str">
        <f ca="1" t="shared" si="2"/>
        <v>DEWATS</v>
      </c>
    </row>
    <row r="58" spans="1:14">
      <c r="A58" s="3">
        <v>1113</v>
      </c>
      <c r="B58" s="1">
        <v>8357</v>
      </c>
      <c r="C58" s="3">
        <f t="shared" si="11"/>
        <v>1311.93092621664</v>
      </c>
      <c r="D58" s="2">
        <f t="shared" si="4"/>
        <v>901.51024811219</v>
      </c>
      <c r="E58" s="2">
        <f t="shared" si="0"/>
        <v>9.27</v>
      </c>
      <c r="F58" s="2">
        <f t="shared" si="5"/>
        <v>1.4552590266876</v>
      </c>
      <c r="G58" s="1" t="s">
        <v>14</v>
      </c>
      <c r="H58" s="1">
        <v>0</v>
      </c>
      <c r="I58" s="1">
        <v>0</v>
      </c>
      <c r="J58" s="1">
        <v>1</v>
      </c>
      <c r="K58" s="1">
        <v>1</v>
      </c>
      <c r="L58" s="1" t="s">
        <v>17</v>
      </c>
      <c r="M58" s="1" t="s">
        <v>19</v>
      </c>
      <c r="N58" s="1" t="str">
        <f ca="1" t="shared" si="2"/>
        <v>FSM</v>
      </c>
    </row>
    <row r="59" spans="1:14">
      <c r="A59" s="3">
        <v>1115</v>
      </c>
      <c r="B59" s="1">
        <v>7349</v>
      </c>
      <c r="C59" s="3">
        <f t="shared" si="11"/>
        <v>1153.68916797488</v>
      </c>
      <c r="D59" s="2">
        <f t="shared" si="4"/>
        <v>792.77238403452</v>
      </c>
      <c r="E59" s="2">
        <f t="shared" si="0"/>
        <v>9.27</v>
      </c>
      <c r="F59" s="2">
        <f t="shared" si="5"/>
        <v>1.4552590266876</v>
      </c>
      <c r="G59" s="1" t="s">
        <v>14</v>
      </c>
      <c r="H59" s="1">
        <v>1</v>
      </c>
      <c r="I59" s="1">
        <v>0</v>
      </c>
      <c r="J59" s="1">
        <v>0</v>
      </c>
      <c r="K59" s="1">
        <v>1</v>
      </c>
      <c r="L59" s="1" t="s">
        <v>26</v>
      </c>
      <c r="M59" s="1" t="str">
        <f t="shared" si="6"/>
        <v>Pucca drain and uncovered</v>
      </c>
      <c r="N59" s="1" t="str">
        <f ca="1" t="shared" si="2"/>
        <v>FSM</v>
      </c>
    </row>
    <row r="60" spans="1:14">
      <c r="A60" s="3">
        <v>1117</v>
      </c>
      <c r="B60" s="1">
        <v>6891</v>
      </c>
      <c r="C60" s="3">
        <f t="shared" si="11"/>
        <v>1081.7896389325</v>
      </c>
      <c r="D60" s="2">
        <f t="shared" si="4"/>
        <v>743.36569579288</v>
      </c>
      <c r="E60" s="2">
        <f t="shared" si="0"/>
        <v>9.27</v>
      </c>
      <c r="F60" s="2">
        <f t="shared" si="5"/>
        <v>1.4552590266876</v>
      </c>
      <c r="G60" s="1" t="s">
        <v>23</v>
      </c>
      <c r="H60" s="1">
        <v>1</v>
      </c>
      <c r="I60" s="1">
        <v>1</v>
      </c>
      <c r="J60" s="1">
        <v>0</v>
      </c>
      <c r="K60" s="1">
        <v>1</v>
      </c>
      <c r="L60" s="1" t="s">
        <v>17</v>
      </c>
      <c r="M60" s="1" t="s">
        <v>21</v>
      </c>
      <c r="N60" s="1" t="str">
        <f ca="1" t="shared" si="2"/>
        <v>Sewerage/DEWATS</v>
      </c>
    </row>
    <row r="61" spans="1:14">
      <c r="A61" s="3">
        <v>1119</v>
      </c>
      <c r="B61" s="1">
        <f ca="1">RANDBETWEEN(20,20000)</f>
        <v>5135</v>
      </c>
      <c r="C61" s="1">
        <f ca="1">RANDBETWEEN(1,2000)</f>
        <v>748</v>
      </c>
      <c r="D61" s="1">
        <f ca="1">RANDBETWEEN(1,2000)</f>
        <v>25</v>
      </c>
      <c r="E61" s="2">
        <f ca="1" t="shared" si="0"/>
        <v>205.4</v>
      </c>
      <c r="F61" s="2">
        <f ca="1" t="shared" si="5"/>
        <v>29.92</v>
      </c>
      <c r="G61" s="1" t="str">
        <f ca="1">CHOOSE(RANDBETWEEN(1,4),"Residential ","Education centre","Office","Commercials")</f>
        <v>Office</v>
      </c>
      <c r="H61" s="3">
        <f ca="1">RAND()</f>
        <v>0.176638666708753</v>
      </c>
      <c r="I61" s="3">
        <f ca="1">RAND()</f>
        <v>0.845179765392937</v>
      </c>
      <c r="J61" s="3">
        <f ca="1">RAND()</f>
        <v>0.862356615545059</v>
      </c>
      <c r="K61" s="3">
        <f ca="1">RAND()</f>
        <v>0.497311115401498</v>
      </c>
      <c r="L61" s="1" t="str">
        <f ca="1">CHOOSE(RANDBETWEEN(1,3),"Critical ","non critical","Insecured land tenure")</f>
        <v>non critical</v>
      </c>
      <c r="M61" s="1" t="str">
        <f ca="1">CHOOSE(RANDBETWEEN(1,4),"Pucca drain and uncovered ","Katcha drain","Covered pucca drain","Unserved area")</f>
        <v>Pucca drain and uncovered </v>
      </c>
      <c r="N61" s="1" t="str">
        <f ca="1" t="shared" si="2"/>
        <v>Sewerage/DEWATS</v>
      </c>
    </row>
    <row r="62" spans="1:14">
      <c r="A62" s="3">
        <v>1121</v>
      </c>
      <c r="B62" s="1">
        <f ca="1" t="shared" ref="B62:B125" si="12">RANDBETWEEN(20,20000)</f>
        <v>15869</v>
      </c>
      <c r="C62" s="1">
        <f ca="1" t="shared" ref="C62:D125" si="13">RANDBETWEEN(1,2000)</f>
        <v>853</v>
      </c>
      <c r="D62" s="1">
        <f ca="1" t="shared" si="13"/>
        <v>1450</v>
      </c>
      <c r="E62" s="2">
        <f ca="1" t="shared" si="0"/>
        <v>10.9441379310345</v>
      </c>
      <c r="F62" s="2">
        <f ca="1" t="shared" si="5"/>
        <v>0.588275862068966</v>
      </c>
      <c r="G62" s="1" t="str">
        <f ca="1" t="shared" ref="G62:G125" si="14">CHOOSE(RANDBETWEEN(1,4),"Residential ","Education centre","Office","Commercials")</f>
        <v>Commercials</v>
      </c>
      <c r="H62" s="3">
        <f ca="1" t="shared" ref="H62:K125" si="15">RAND()</f>
        <v>0.0586570596744824</v>
      </c>
      <c r="I62" s="3">
        <f ca="1" t="shared" si="15"/>
        <v>0.328797808390173</v>
      </c>
      <c r="J62" s="3">
        <f ca="1" t="shared" si="15"/>
        <v>0.842065296370819</v>
      </c>
      <c r="K62" s="3">
        <f ca="1" t="shared" si="15"/>
        <v>0.702658060003359</v>
      </c>
      <c r="L62" s="1" t="str">
        <f ca="1" t="shared" ref="L62:L125" si="16">CHOOSE(RANDBETWEEN(1,3),"Critical ","non critical","Insecured land tenure")</f>
        <v>non critical</v>
      </c>
      <c r="M62" s="1" t="str">
        <f ca="1" t="shared" ref="M62:M125" si="17">CHOOSE(RANDBETWEEN(1,4),"Pucca drain and uncovered ","Katcha drain","Covered pucca drain","Unserved area")</f>
        <v>Pucca drain and uncovered </v>
      </c>
      <c r="N62" s="1" t="str">
        <f ca="1" t="shared" si="2"/>
        <v>FSM</v>
      </c>
    </row>
    <row r="63" spans="1:14">
      <c r="A63" s="3">
        <v>1123</v>
      </c>
      <c r="B63" s="1">
        <f ca="1" t="shared" si="12"/>
        <v>8346</v>
      </c>
      <c r="C63" s="1">
        <f ca="1" t="shared" si="13"/>
        <v>723</v>
      </c>
      <c r="D63" s="1">
        <f ca="1" t="shared" si="13"/>
        <v>1657</v>
      </c>
      <c r="E63" s="2">
        <f ca="1" t="shared" si="0"/>
        <v>5.03681351840676</v>
      </c>
      <c r="F63" s="2">
        <f ca="1" t="shared" si="5"/>
        <v>0.436330718165359</v>
      </c>
      <c r="G63" s="1" t="str">
        <f ca="1" t="shared" si="14"/>
        <v>Residential </v>
      </c>
      <c r="H63" s="3">
        <f ca="1" t="shared" si="15"/>
        <v>0.876727965979699</v>
      </c>
      <c r="I63" s="3">
        <f ca="1" t="shared" si="15"/>
        <v>0.27969887131294</v>
      </c>
      <c r="J63" s="3">
        <f ca="1" t="shared" si="15"/>
        <v>0.36087181462992</v>
      </c>
      <c r="K63" s="3">
        <f ca="1" t="shared" si="15"/>
        <v>0.727340934455283</v>
      </c>
      <c r="L63" s="1" t="str">
        <f ca="1" t="shared" si="16"/>
        <v>Insecured land tenure</v>
      </c>
      <c r="M63" s="1" t="str">
        <f ca="1" t="shared" si="17"/>
        <v>Katcha drain</v>
      </c>
      <c r="N63" s="1" t="str">
        <f ca="1" t="shared" si="2"/>
        <v>Sewerage/DEWATS</v>
      </c>
    </row>
    <row r="64" spans="1:14">
      <c r="A64" s="3">
        <v>1125</v>
      </c>
      <c r="B64" s="1">
        <f ca="1" t="shared" si="12"/>
        <v>10598</v>
      </c>
      <c r="C64" s="1">
        <f ca="1" t="shared" si="13"/>
        <v>25</v>
      </c>
      <c r="D64" s="1">
        <f ca="1" t="shared" si="13"/>
        <v>238</v>
      </c>
      <c r="E64" s="2">
        <f ca="1" t="shared" si="0"/>
        <v>44.5294117647059</v>
      </c>
      <c r="F64" s="2">
        <f ca="1" t="shared" si="5"/>
        <v>0.105042016806723</v>
      </c>
      <c r="G64" s="1" t="str">
        <f ca="1" t="shared" si="14"/>
        <v>Residential </v>
      </c>
      <c r="H64" s="3">
        <f ca="1" t="shared" si="15"/>
        <v>0.653182803064158</v>
      </c>
      <c r="I64" s="3">
        <f ca="1" t="shared" si="15"/>
        <v>0.602958767490227</v>
      </c>
      <c r="J64" s="3">
        <f ca="1" t="shared" si="15"/>
        <v>0.562190441051947</v>
      </c>
      <c r="K64" s="3">
        <f ca="1" t="shared" si="15"/>
        <v>0.655858698242344</v>
      </c>
      <c r="L64" s="1" t="str">
        <f ca="1" t="shared" si="16"/>
        <v>Insecured land tenure</v>
      </c>
      <c r="M64" s="1" t="str">
        <f ca="1" t="shared" si="17"/>
        <v>Covered pucca drain</v>
      </c>
      <c r="N64" s="1" t="str">
        <f ca="1" t="shared" si="2"/>
        <v>DEWATS</v>
      </c>
    </row>
    <row r="65" spans="1:14">
      <c r="A65" s="3">
        <v>1127</v>
      </c>
      <c r="B65" s="1">
        <f ca="1" t="shared" si="12"/>
        <v>5009</v>
      </c>
      <c r="C65" s="1">
        <f ca="1" t="shared" si="13"/>
        <v>971</v>
      </c>
      <c r="D65" s="1">
        <f ca="1" t="shared" si="13"/>
        <v>230</v>
      </c>
      <c r="E65" s="2">
        <f ca="1" t="shared" si="0"/>
        <v>21.7782608695652</v>
      </c>
      <c r="F65" s="2">
        <f ca="1" t="shared" si="5"/>
        <v>4.22173913043478</v>
      </c>
      <c r="G65" s="1" t="str">
        <f ca="1" t="shared" si="14"/>
        <v>Office</v>
      </c>
      <c r="H65" s="3">
        <f ca="1" t="shared" si="15"/>
        <v>0.190230504576748</v>
      </c>
      <c r="I65" s="3">
        <f ca="1" t="shared" si="15"/>
        <v>0.0678863645134096</v>
      </c>
      <c r="J65" s="3">
        <f ca="1" t="shared" si="15"/>
        <v>0.16292487033732</v>
      </c>
      <c r="K65" s="3">
        <f ca="1" t="shared" si="15"/>
        <v>0.796541986858599</v>
      </c>
      <c r="L65" s="1" t="str">
        <f ca="1" t="shared" si="16"/>
        <v>non critical</v>
      </c>
      <c r="M65" s="1" t="str">
        <f ca="1" t="shared" si="17"/>
        <v>Unserved area</v>
      </c>
      <c r="N65" s="1" t="str">
        <f ca="1" t="shared" si="2"/>
        <v>DEWATS</v>
      </c>
    </row>
    <row r="66" spans="1:14">
      <c r="A66" s="3">
        <v>1129</v>
      </c>
      <c r="B66" s="1">
        <f ca="1" t="shared" si="12"/>
        <v>10276</v>
      </c>
      <c r="C66" s="1">
        <f ca="1" t="shared" si="13"/>
        <v>443</v>
      </c>
      <c r="D66" s="1">
        <f ca="1" t="shared" si="13"/>
        <v>423</v>
      </c>
      <c r="E66" s="2">
        <f ca="1" t="shared" si="0"/>
        <v>24.2931442080378</v>
      </c>
      <c r="F66" s="2">
        <f ca="1" t="shared" si="5"/>
        <v>1.04728132387707</v>
      </c>
      <c r="G66" s="1" t="str">
        <f ca="1" t="shared" si="14"/>
        <v>Residential </v>
      </c>
      <c r="H66" s="3">
        <f ca="1" t="shared" si="15"/>
        <v>0.617735920884973</v>
      </c>
      <c r="I66" s="3">
        <f ca="1" t="shared" si="15"/>
        <v>0.85653653951152</v>
      </c>
      <c r="J66" s="3">
        <f ca="1" t="shared" si="15"/>
        <v>0.0866757214862313</v>
      </c>
      <c r="K66" s="3">
        <f ca="1" t="shared" si="15"/>
        <v>0.508708024876584</v>
      </c>
      <c r="L66" s="1" t="str">
        <f ca="1" t="shared" si="16"/>
        <v>non critical</v>
      </c>
      <c r="M66" s="1" t="str">
        <f ca="1" t="shared" si="17"/>
        <v>Pucca drain and uncovered </v>
      </c>
      <c r="N66" s="1" t="str">
        <f ca="1" t="shared" si="2"/>
        <v>FSM</v>
      </c>
    </row>
    <row r="67" spans="1:14">
      <c r="A67" s="3">
        <v>1131</v>
      </c>
      <c r="B67" s="1">
        <f ca="1" t="shared" si="12"/>
        <v>6475</v>
      </c>
      <c r="C67" s="1">
        <f ca="1" t="shared" si="13"/>
        <v>363</v>
      </c>
      <c r="D67" s="1">
        <f ca="1" t="shared" si="13"/>
        <v>1699</v>
      </c>
      <c r="E67" s="2">
        <f ca="1" t="shared" ref="E67:E130" si="18">B67/D67</f>
        <v>3.81106533254856</v>
      </c>
      <c r="F67" s="2">
        <f ca="1" t="shared" si="5"/>
        <v>0.213655091230135</v>
      </c>
      <c r="G67" s="1" t="str">
        <f ca="1" t="shared" si="14"/>
        <v>Education centre</v>
      </c>
      <c r="H67" s="3">
        <f ca="1" t="shared" si="15"/>
        <v>0.215222397526097</v>
      </c>
      <c r="I67" s="3">
        <f ca="1" t="shared" si="15"/>
        <v>0.218042329904132</v>
      </c>
      <c r="J67" s="3">
        <f ca="1" t="shared" si="15"/>
        <v>0.44539875995532</v>
      </c>
      <c r="K67" s="3">
        <f ca="1" t="shared" si="15"/>
        <v>0.684522956240526</v>
      </c>
      <c r="L67" s="1" t="str">
        <f ca="1" t="shared" si="16"/>
        <v>Critical </v>
      </c>
      <c r="M67" s="1" t="str">
        <f ca="1" t="shared" si="17"/>
        <v>Covered pucca drain</v>
      </c>
      <c r="N67" s="1" t="str">
        <f ca="1" t="shared" ref="N67:N130" si="19">CHOOSE(RANDBETWEEN(1,6),"Sewerage/DEWATS","FSM","DEWATS","Sewerage/ FSM","SewerageS","DEWATS")</f>
        <v>DEWATS</v>
      </c>
    </row>
    <row r="68" spans="1:14">
      <c r="A68" s="3">
        <v>1133</v>
      </c>
      <c r="B68" s="1">
        <f ca="1" t="shared" si="12"/>
        <v>8699</v>
      </c>
      <c r="C68" s="1">
        <f ca="1" t="shared" si="13"/>
        <v>1139</v>
      </c>
      <c r="D68" s="1">
        <f ca="1" t="shared" si="13"/>
        <v>1564</v>
      </c>
      <c r="E68" s="2">
        <f ca="1" t="shared" si="18"/>
        <v>5.56202046035806</v>
      </c>
      <c r="F68" s="2">
        <f ca="1" t="shared" si="5"/>
        <v>0.728260869565217</v>
      </c>
      <c r="G68" s="1" t="str">
        <f ca="1" t="shared" si="14"/>
        <v>Office</v>
      </c>
      <c r="H68" s="3">
        <f ca="1" t="shared" si="15"/>
        <v>0.107002393837483</v>
      </c>
      <c r="I68" s="3">
        <f ca="1" t="shared" si="15"/>
        <v>0.218141310641931</v>
      </c>
      <c r="J68" s="3">
        <f ca="1" t="shared" si="15"/>
        <v>0.77427947895961</v>
      </c>
      <c r="K68" s="3">
        <f ca="1" t="shared" si="15"/>
        <v>0.0704647999313468</v>
      </c>
      <c r="L68" s="1" t="str">
        <f ca="1" t="shared" si="16"/>
        <v>non critical</v>
      </c>
      <c r="M68" s="1" t="str">
        <f ca="1" t="shared" si="17"/>
        <v>Unserved area</v>
      </c>
      <c r="N68" s="1" t="str">
        <f ca="1" t="shared" si="19"/>
        <v>DEWATS</v>
      </c>
    </row>
    <row r="69" spans="1:14">
      <c r="A69" s="3">
        <v>4001</v>
      </c>
      <c r="B69" s="1">
        <f ca="1" t="shared" si="12"/>
        <v>16423</v>
      </c>
      <c r="C69" s="1">
        <f ca="1" t="shared" si="13"/>
        <v>873</v>
      </c>
      <c r="D69" s="1">
        <f ca="1" t="shared" si="13"/>
        <v>1011</v>
      </c>
      <c r="E69" s="2">
        <f ca="1" t="shared" si="18"/>
        <v>16.24431256182</v>
      </c>
      <c r="F69" s="2">
        <f ca="1" t="shared" si="5"/>
        <v>0.863501483679525</v>
      </c>
      <c r="G69" s="1" t="str">
        <f ca="1" t="shared" si="14"/>
        <v>Education centre</v>
      </c>
      <c r="H69" s="3">
        <f ca="1" t="shared" si="15"/>
        <v>0.886951837394972</v>
      </c>
      <c r="I69" s="3">
        <f ca="1" t="shared" si="15"/>
        <v>0.538896317868004</v>
      </c>
      <c r="J69" s="3">
        <f ca="1" t="shared" si="15"/>
        <v>0.43893601964148</v>
      </c>
      <c r="K69" s="3">
        <f ca="1" t="shared" si="15"/>
        <v>0.0385876295925385</v>
      </c>
      <c r="L69" s="1" t="str">
        <f ca="1" t="shared" si="16"/>
        <v>Critical </v>
      </c>
      <c r="M69" s="1" t="str">
        <f ca="1" t="shared" si="17"/>
        <v>Covered pucca drain</v>
      </c>
      <c r="N69" s="1" t="str">
        <f ca="1" t="shared" si="19"/>
        <v>DEWATS</v>
      </c>
    </row>
    <row r="70" spans="1:14">
      <c r="A70" s="3">
        <v>4003</v>
      </c>
      <c r="B70" s="1">
        <f ca="1" t="shared" si="12"/>
        <v>13273</v>
      </c>
      <c r="C70" s="1">
        <f ca="1" t="shared" si="13"/>
        <v>254</v>
      </c>
      <c r="D70" s="1">
        <f ca="1" t="shared" si="13"/>
        <v>453</v>
      </c>
      <c r="E70" s="2">
        <f ca="1" t="shared" si="18"/>
        <v>29.3002207505519</v>
      </c>
      <c r="F70" s="2">
        <f ca="1" t="shared" si="5"/>
        <v>0.560706401766004</v>
      </c>
      <c r="G70" s="1" t="str">
        <f ca="1" t="shared" si="14"/>
        <v>Education centre</v>
      </c>
      <c r="H70" s="3">
        <f ca="1" t="shared" si="15"/>
        <v>0.184147344144564</v>
      </c>
      <c r="I70" s="3">
        <f ca="1" t="shared" si="15"/>
        <v>0.897122061034317</v>
      </c>
      <c r="J70" s="3">
        <f ca="1" t="shared" si="15"/>
        <v>0.725917644476507</v>
      </c>
      <c r="K70" s="3">
        <f ca="1" t="shared" si="15"/>
        <v>0.76172566712884</v>
      </c>
      <c r="L70" s="1" t="str">
        <f ca="1" t="shared" si="16"/>
        <v>non critical</v>
      </c>
      <c r="M70" s="1" t="str">
        <f ca="1" t="shared" si="17"/>
        <v>Covered pucca drain</v>
      </c>
      <c r="N70" s="1" t="str">
        <f ca="1" t="shared" si="19"/>
        <v>FSM</v>
      </c>
    </row>
    <row r="71" spans="1:14">
      <c r="A71" s="3">
        <v>4005</v>
      </c>
      <c r="B71" s="1">
        <f ca="1" t="shared" si="12"/>
        <v>1926</v>
      </c>
      <c r="C71" s="1">
        <f ca="1" t="shared" si="13"/>
        <v>127</v>
      </c>
      <c r="D71" s="1">
        <f ca="1" t="shared" si="13"/>
        <v>1582</v>
      </c>
      <c r="E71" s="2">
        <f ca="1" t="shared" si="18"/>
        <v>1.21744627054362</v>
      </c>
      <c r="F71" s="2">
        <f ca="1" t="shared" si="5"/>
        <v>0.0802781289506953</v>
      </c>
      <c r="G71" s="1" t="str">
        <f ca="1" t="shared" si="14"/>
        <v>Commercials</v>
      </c>
      <c r="H71" s="3">
        <f ca="1" t="shared" si="15"/>
        <v>0.136925431441625</v>
      </c>
      <c r="I71" s="3">
        <f ca="1" t="shared" si="15"/>
        <v>0.0601987133956083</v>
      </c>
      <c r="J71" s="3">
        <f ca="1" t="shared" si="15"/>
        <v>0.8146927512644</v>
      </c>
      <c r="K71" s="3">
        <f ca="1" t="shared" si="15"/>
        <v>0.0987237769884841</v>
      </c>
      <c r="L71" s="1" t="str">
        <f ca="1" t="shared" si="16"/>
        <v>Insecured land tenure</v>
      </c>
      <c r="M71" s="1" t="str">
        <f ca="1" t="shared" si="17"/>
        <v>Katcha drain</v>
      </c>
      <c r="N71" s="1" t="str">
        <f ca="1" t="shared" si="19"/>
        <v>SewerageS</v>
      </c>
    </row>
    <row r="72" spans="1:14">
      <c r="A72" s="3">
        <v>4007</v>
      </c>
      <c r="B72" s="1">
        <f ca="1" t="shared" si="12"/>
        <v>12858</v>
      </c>
      <c r="C72" s="1">
        <f ca="1" t="shared" si="13"/>
        <v>242</v>
      </c>
      <c r="D72" s="1">
        <f ca="1" t="shared" si="13"/>
        <v>590</v>
      </c>
      <c r="E72" s="2">
        <f ca="1" t="shared" si="18"/>
        <v>21.7932203389831</v>
      </c>
      <c r="F72" s="2">
        <f ca="1" t="shared" si="5"/>
        <v>0.410169491525424</v>
      </c>
      <c r="G72" s="1" t="str">
        <f ca="1" t="shared" si="14"/>
        <v>Education centre</v>
      </c>
      <c r="H72" s="3">
        <f ca="1" t="shared" si="15"/>
        <v>0.445706352033429</v>
      </c>
      <c r="I72" s="3">
        <f ca="1" t="shared" si="15"/>
        <v>0.549664299140702</v>
      </c>
      <c r="J72" s="3">
        <f ca="1" t="shared" si="15"/>
        <v>0.176455665928371</v>
      </c>
      <c r="K72" s="3">
        <f ca="1" t="shared" si="15"/>
        <v>0.895633754808928</v>
      </c>
      <c r="L72" s="1" t="str">
        <f ca="1" t="shared" si="16"/>
        <v>non critical</v>
      </c>
      <c r="M72" s="1" t="str">
        <f ca="1" t="shared" si="17"/>
        <v>Covered pucca drain</v>
      </c>
      <c r="N72" s="1" t="str">
        <f ca="1" t="shared" si="19"/>
        <v>DEWATS</v>
      </c>
    </row>
    <row r="73" spans="1:14">
      <c r="A73" s="3">
        <v>4009</v>
      </c>
      <c r="B73" s="1">
        <f ca="1" t="shared" si="12"/>
        <v>19944</v>
      </c>
      <c r="C73" s="1">
        <f ca="1" t="shared" si="13"/>
        <v>1941</v>
      </c>
      <c r="D73" s="1">
        <f ca="1" t="shared" si="13"/>
        <v>802</v>
      </c>
      <c r="E73" s="2">
        <f ca="1" t="shared" si="18"/>
        <v>24.8678304239401</v>
      </c>
      <c r="F73" s="2">
        <f ca="1" t="shared" si="5"/>
        <v>2.42019950124688</v>
      </c>
      <c r="G73" s="1" t="str">
        <f ca="1" t="shared" si="14"/>
        <v>Commercials</v>
      </c>
      <c r="H73" s="3">
        <f ca="1" t="shared" si="15"/>
        <v>0.505829200051008</v>
      </c>
      <c r="I73" s="3">
        <f ca="1" t="shared" si="15"/>
        <v>0.700336025439777</v>
      </c>
      <c r="J73" s="3">
        <f ca="1" t="shared" si="15"/>
        <v>0.82243403911581</v>
      </c>
      <c r="K73" s="3">
        <f ca="1" t="shared" si="15"/>
        <v>0.642019602602139</v>
      </c>
      <c r="L73" s="1" t="str">
        <f ca="1" t="shared" si="16"/>
        <v>non critical</v>
      </c>
      <c r="M73" s="1" t="str">
        <f ca="1" t="shared" si="17"/>
        <v>Katcha drain</v>
      </c>
      <c r="N73" s="1" t="str">
        <f ca="1" t="shared" si="19"/>
        <v>SewerageS</v>
      </c>
    </row>
    <row r="74" spans="1:14">
      <c r="A74" s="3">
        <v>4011</v>
      </c>
      <c r="B74" s="1">
        <f ca="1" t="shared" si="12"/>
        <v>14976</v>
      </c>
      <c r="C74" s="1">
        <f ca="1" t="shared" si="13"/>
        <v>1160</v>
      </c>
      <c r="D74" s="1">
        <f ca="1" t="shared" si="13"/>
        <v>1184</v>
      </c>
      <c r="E74" s="2">
        <f ca="1" t="shared" si="18"/>
        <v>12.6486486486486</v>
      </c>
      <c r="F74" s="2">
        <f ca="1" t="shared" si="5"/>
        <v>0.97972972972973</v>
      </c>
      <c r="G74" s="1" t="str">
        <f ca="1" t="shared" si="14"/>
        <v>Office</v>
      </c>
      <c r="H74" s="3">
        <f ca="1" t="shared" si="15"/>
        <v>0.170228921185142</v>
      </c>
      <c r="I74" s="3">
        <f ca="1" t="shared" si="15"/>
        <v>0.989666941095951</v>
      </c>
      <c r="J74" s="3">
        <f ca="1" t="shared" si="15"/>
        <v>0.777771996352556</v>
      </c>
      <c r="K74" s="3">
        <f ca="1" t="shared" si="15"/>
        <v>0.893329648559192</v>
      </c>
      <c r="L74" s="1" t="str">
        <f ca="1" t="shared" si="16"/>
        <v>Insecured land tenure</v>
      </c>
      <c r="M74" s="1" t="str">
        <f ca="1" t="shared" si="17"/>
        <v>Pucca drain and uncovered </v>
      </c>
      <c r="N74" s="1" t="str">
        <f ca="1" t="shared" si="19"/>
        <v>DEWATS</v>
      </c>
    </row>
    <row r="75" spans="1:14">
      <c r="A75" s="3">
        <v>4012</v>
      </c>
      <c r="B75" s="1">
        <f ca="1" t="shared" si="12"/>
        <v>8018</v>
      </c>
      <c r="C75" s="1">
        <f ca="1" t="shared" si="13"/>
        <v>115</v>
      </c>
      <c r="D75" s="1">
        <f ca="1" t="shared" si="13"/>
        <v>1205</v>
      </c>
      <c r="E75" s="2">
        <f ca="1" t="shared" si="18"/>
        <v>6.65394190871369</v>
      </c>
      <c r="F75" s="2">
        <f ca="1" t="shared" si="5"/>
        <v>0.0954356846473029</v>
      </c>
      <c r="G75" s="1" t="str">
        <f ca="1" t="shared" si="14"/>
        <v>Office</v>
      </c>
      <c r="H75" s="3">
        <f ca="1" t="shared" si="15"/>
        <v>0.20636659526952</v>
      </c>
      <c r="I75" s="3">
        <f ca="1" t="shared" si="15"/>
        <v>0.778462981537507</v>
      </c>
      <c r="J75" s="3">
        <f ca="1" t="shared" si="15"/>
        <v>0.871628120276135</v>
      </c>
      <c r="K75" s="3">
        <f ca="1" t="shared" si="15"/>
        <v>0.543741799758603</v>
      </c>
      <c r="L75" s="1" t="str">
        <f ca="1" t="shared" si="16"/>
        <v>non critical</v>
      </c>
      <c r="M75" s="1" t="str">
        <f ca="1" t="shared" si="17"/>
        <v>Pucca drain and uncovered </v>
      </c>
      <c r="N75" s="1" t="str">
        <f ca="1" t="shared" si="19"/>
        <v>FSM</v>
      </c>
    </row>
    <row r="76" spans="1:14">
      <c r="A76" s="3">
        <v>4013</v>
      </c>
      <c r="B76" s="1">
        <f ca="1" t="shared" si="12"/>
        <v>16884</v>
      </c>
      <c r="C76" s="1">
        <f ca="1" t="shared" si="13"/>
        <v>1220</v>
      </c>
      <c r="D76" s="1">
        <f ca="1" t="shared" si="13"/>
        <v>743</v>
      </c>
      <c r="E76" s="2">
        <f ca="1" t="shared" si="18"/>
        <v>22.7240915208614</v>
      </c>
      <c r="F76" s="2">
        <f ca="1" t="shared" si="5"/>
        <v>1.64199192462988</v>
      </c>
      <c r="G76" s="1" t="str">
        <f ca="1" t="shared" si="14"/>
        <v>Residential </v>
      </c>
      <c r="H76" s="3">
        <f ca="1" t="shared" si="15"/>
        <v>0.466236997241547</v>
      </c>
      <c r="I76" s="3">
        <f ca="1" t="shared" si="15"/>
        <v>0.147246775378676</v>
      </c>
      <c r="J76" s="3">
        <f ca="1" t="shared" si="15"/>
        <v>0.349575539548005</v>
      </c>
      <c r="K76" s="3">
        <f ca="1" t="shared" si="15"/>
        <v>0.709296965247566</v>
      </c>
      <c r="L76" s="1" t="str">
        <f ca="1" t="shared" si="16"/>
        <v>Insecured land tenure</v>
      </c>
      <c r="M76" s="1" t="str">
        <f ca="1" t="shared" si="17"/>
        <v>Pucca drain and uncovered </v>
      </c>
      <c r="N76" s="1" t="str">
        <f ca="1" t="shared" si="19"/>
        <v>FSM</v>
      </c>
    </row>
    <row r="77" spans="1:14">
      <c r="A77" s="3">
        <v>4015</v>
      </c>
      <c r="B77" s="1">
        <f ca="1" t="shared" si="12"/>
        <v>5035</v>
      </c>
      <c r="C77" s="1">
        <f ca="1" t="shared" si="13"/>
        <v>543</v>
      </c>
      <c r="D77" s="1">
        <f ca="1" t="shared" si="13"/>
        <v>966</v>
      </c>
      <c r="E77" s="2">
        <f ca="1" t="shared" si="18"/>
        <v>5.21221532091097</v>
      </c>
      <c r="F77" s="2">
        <f ca="1" t="shared" si="5"/>
        <v>0.562111801242236</v>
      </c>
      <c r="G77" s="1" t="str">
        <f ca="1" t="shared" si="14"/>
        <v>Education centre</v>
      </c>
      <c r="H77" s="3">
        <f ca="1" t="shared" si="15"/>
        <v>0.0153341020311291</v>
      </c>
      <c r="I77" s="3">
        <f ca="1" t="shared" si="15"/>
        <v>0.986156158379147</v>
      </c>
      <c r="J77" s="3">
        <f ca="1" t="shared" si="15"/>
        <v>0.978733800132579</v>
      </c>
      <c r="K77" s="3">
        <f ca="1" t="shared" si="15"/>
        <v>0.289895054767494</v>
      </c>
      <c r="L77" s="1" t="str">
        <f ca="1" t="shared" si="16"/>
        <v>Insecured land tenure</v>
      </c>
      <c r="M77" s="1" t="str">
        <f ca="1" t="shared" si="17"/>
        <v>Unserved area</v>
      </c>
      <c r="N77" s="1" t="str">
        <f ca="1" t="shared" si="19"/>
        <v>DEWATS</v>
      </c>
    </row>
    <row r="78" spans="1:14">
      <c r="A78" s="3">
        <v>4017</v>
      </c>
      <c r="B78" s="1">
        <f ca="1" t="shared" si="12"/>
        <v>3922</v>
      </c>
      <c r="C78" s="1">
        <f ca="1" t="shared" si="13"/>
        <v>378</v>
      </c>
      <c r="D78" s="1">
        <f ca="1" t="shared" si="13"/>
        <v>798</v>
      </c>
      <c r="E78" s="2">
        <f ca="1" t="shared" si="18"/>
        <v>4.91478696741855</v>
      </c>
      <c r="F78" s="2">
        <f ca="1" t="shared" si="5"/>
        <v>0.473684210526316</v>
      </c>
      <c r="G78" s="1" t="str">
        <f ca="1" t="shared" si="14"/>
        <v>Residential </v>
      </c>
      <c r="H78" s="3">
        <f ca="1" t="shared" si="15"/>
        <v>0.833364936892815</v>
      </c>
      <c r="I78" s="3">
        <f ca="1" t="shared" si="15"/>
        <v>0.925497087471324</v>
      </c>
      <c r="J78" s="3">
        <f ca="1" t="shared" si="15"/>
        <v>0.280431943537099</v>
      </c>
      <c r="K78" s="3">
        <f ca="1" t="shared" si="15"/>
        <v>0.578384003513719</v>
      </c>
      <c r="L78" s="1" t="str">
        <f ca="1" t="shared" si="16"/>
        <v>Critical </v>
      </c>
      <c r="M78" s="1" t="str">
        <f ca="1" t="shared" si="17"/>
        <v>Unserved area</v>
      </c>
      <c r="N78" s="1" t="str">
        <f ca="1" t="shared" si="19"/>
        <v>Sewerage/DEWATS</v>
      </c>
    </row>
    <row r="79" spans="1:14">
      <c r="A79" s="3">
        <v>4019</v>
      </c>
      <c r="B79" s="1">
        <f ca="1" t="shared" si="12"/>
        <v>8017</v>
      </c>
      <c r="C79" s="1">
        <f ca="1" t="shared" si="13"/>
        <v>181</v>
      </c>
      <c r="D79" s="1">
        <f ca="1" t="shared" si="13"/>
        <v>1122</v>
      </c>
      <c r="E79" s="2">
        <f ca="1" t="shared" si="18"/>
        <v>7.14527629233512</v>
      </c>
      <c r="F79" s="2">
        <f ca="1" t="shared" si="5"/>
        <v>0.161319073083779</v>
      </c>
      <c r="G79" s="1" t="str">
        <f ca="1" t="shared" si="14"/>
        <v>Residential </v>
      </c>
      <c r="H79" s="3">
        <f ca="1" t="shared" si="15"/>
        <v>0.664626852396416</v>
      </c>
      <c r="I79" s="3">
        <f ca="1" t="shared" si="15"/>
        <v>0.91531815746265</v>
      </c>
      <c r="J79" s="3">
        <f ca="1" t="shared" si="15"/>
        <v>0.918822127762913</v>
      </c>
      <c r="K79" s="3">
        <f ca="1" t="shared" si="15"/>
        <v>0.0249651180692203</v>
      </c>
      <c r="L79" s="1" t="str">
        <f ca="1" t="shared" si="16"/>
        <v>Insecured land tenure</v>
      </c>
      <c r="M79" s="1" t="str">
        <f ca="1" t="shared" si="17"/>
        <v>Katcha drain</v>
      </c>
      <c r="N79" s="1" t="str">
        <f ca="1" t="shared" si="19"/>
        <v>Sewerage/DEWATS</v>
      </c>
    </row>
    <row r="80" spans="1:14">
      <c r="A80" s="3">
        <v>4021</v>
      </c>
      <c r="B80" s="1">
        <f ca="1" t="shared" si="12"/>
        <v>16661</v>
      </c>
      <c r="C80" s="1">
        <f ca="1" t="shared" si="13"/>
        <v>399</v>
      </c>
      <c r="D80" s="1">
        <f ca="1" t="shared" si="13"/>
        <v>319</v>
      </c>
      <c r="E80" s="2">
        <f ca="1" t="shared" si="18"/>
        <v>52.2288401253918</v>
      </c>
      <c r="F80" s="2">
        <f ca="1" t="shared" si="5"/>
        <v>1.25078369905956</v>
      </c>
      <c r="G80" s="1" t="str">
        <f ca="1" t="shared" si="14"/>
        <v>Residential </v>
      </c>
      <c r="H80" s="3">
        <f ca="1" t="shared" si="15"/>
        <v>0.413507228473076</v>
      </c>
      <c r="I80" s="3">
        <f ca="1" t="shared" si="15"/>
        <v>0.654067672468392</v>
      </c>
      <c r="J80" s="3">
        <f ca="1" t="shared" si="15"/>
        <v>0.328407577250007</v>
      </c>
      <c r="K80" s="3">
        <f ca="1" t="shared" si="15"/>
        <v>0.252834741714182</v>
      </c>
      <c r="L80" s="1" t="str">
        <f ca="1" t="shared" si="16"/>
        <v>Insecured land tenure</v>
      </c>
      <c r="M80" s="1" t="str">
        <f ca="1" t="shared" si="17"/>
        <v>Pucca drain and uncovered </v>
      </c>
      <c r="N80" s="1" t="str">
        <f ca="1" t="shared" si="19"/>
        <v>FSM</v>
      </c>
    </row>
    <row r="81" spans="1:14">
      <c r="A81" s="3">
        <v>4023</v>
      </c>
      <c r="B81" s="1">
        <f ca="1" t="shared" si="12"/>
        <v>2922</v>
      </c>
      <c r="C81" s="1">
        <f ca="1" t="shared" si="13"/>
        <v>112</v>
      </c>
      <c r="D81" s="1">
        <f ca="1" t="shared" si="13"/>
        <v>1598</v>
      </c>
      <c r="E81" s="2">
        <f ca="1" t="shared" si="18"/>
        <v>1.82853566958698</v>
      </c>
      <c r="F81" s="2">
        <f ca="1" t="shared" ref="F81:F144" si="20">C81/D81</f>
        <v>0.0700876095118899</v>
      </c>
      <c r="G81" s="1" t="str">
        <f ca="1" t="shared" si="14"/>
        <v>Commercials</v>
      </c>
      <c r="H81" s="3">
        <f ca="1" t="shared" si="15"/>
        <v>0.668589504159562</v>
      </c>
      <c r="I81" s="3">
        <f ca="1" t="shared" si="15"/>
        <v>0.723430528046279</v>
      </c>
      <c r="J81" s="3">
        <f ca="1" t="shared" si="15"/>
        <v>0.436019972529979</v>
      </c>
      <c r="K81" s="3">
        <f ca="1" t="shared" si="15"/>
        <v>0.0143755792880129</v>
      </c>
      <c r="L81" s="1" t="str">
        <f ca="1" t="shared" si="16"/>
        <v>non critical</v>
      </c>
      <c r="M81" s="1" t="str">
        <f ca="1" t="shared" si="17"/>
        <v>Covered pucca drain</v>
      </c>
      <c r="N81" s="1" t="str">
        <f ca="1" t="shared" si="19"/>
        <v>SewerageS</v>
      </c>
    </row>
    <row r="82" spans="1:14">
      <c r="A82" s="3">
        <v>4025</v>
      </c>
      <c r="B82" s="1">
        <f ca="1" t="shared" si="12"/>
        <v>15607</v>
      </c>
      <c r="C82" s="1">
        <f ca="1" t="shared" si="13"/>
        <v>1314</v>
      </c>
      <c r="D82" s="1">
        <f ca="1" t="shared" si="13"/>
        <v>699</v>
      </c>
      <c r="E82" s="2">
        <f ca="1" t="shared" si="18"/>
        <v>22.3276108726753</v>
      </c>
      <c r="F82" s="2">
        <f ca="1" t="shared" si="20"/>
        <v>1.87982832618026</v>
      </c>
      <c r="G82" s="1" t="str">
        <f ca="1" t="shared" si="14"/>
        <v>Residential </v>
      </c>
      <c r="H82" s="3">
        <f ca="1" t="shared" si="15"/>
        <v>0.50230471306062</v>
      </c>
      <c r="I82" s="3">
        <f ca="1" t="shared" si="15"/>
        <v>0.903334000982108</v>
      </c>
      <c r="J82" s="3">
        <f ca="1" t="shared" si="15"/>
        <v>0.411279701939721</v>
      </c>
      <c r="K82" s="3">
        <f ca="1" t="shared" si="15"/>
        <v>0.920752247894019</v>
      </c>
      <c r="L82" s="1" t="str">
        <f ca="1" t="shared" si="16"/>
        <v>Insecured land tenure</v>
      </c>
      <c r="M82" s="1" t="str">
        <f ca="1" t="shared" si="17"/>
        <v>Covered pucca drain</v>
      </c>
      <c r="N82" s="1" t="str">
        <f ca="1" t="shared" si="19"/>
        <v>SewerageS</v>
      </c>
    </row>
    <row r="83" spans="1:14">
      <c r="A83" s="3">
        <v>4027</v>
      </c>
      <c r="B83" s="1">
        <f ca="1" t="shared" si="12"/>
        <v>10061</v>
      </c>
      <c r="C83" s="1">
        <f ca="1" t="shared" si="13"/>
        <v>739</v>
      </c>
      <c r="D83" s="1">
        <f ca="1" t="shared" si="13"/>
        <v>597</v>
      </c>
      <c r="E83" s="2">
        <f ca="1" t="shared" si="18"/>
        <v>16.8525963149079</v>
      </c>
      <c r="F83" s="2">
        <f ca="1" t="shared" si="20"/>
        <v>1.23785594639866</v>
      </c>
      <c r="G83" s="1" t="str">
        <f ca="1" t="shared" si="14"/>
        <v>Office</v>
      </c>
      <c r="H83" s="3">
        <f ca="1" t="shared" si="15"/>
        <v>0.898124458307563</v>
      </c>
      <c r="I83" s="3">
        <f ca="1" t="shared" si="15"/>
        <v>0.104374442068739</v>
      </c>
      <c r="J83" s="3">
        <f ca="1" t="shared" si="15"/>
        <v>0.64414762497889</v>
      </c>
      <c r="K83" s="3">
        <f ca="1" t="shared" si="15"/>
        <v>0.220887735960144</v>
      </c>
      <c r="L83" s="1" t="str">
        <f ca="1" t="shared" si="16"/>
        <v>Critical </v>
      </c>
      <c r="M83" s="1" t="str">
        <f ca="1" t="shared" si="17"/>
        <v>Katcha drain</v>
      </c>
      <c r="N83" s="1" t="str">
        <f ca="1" t="shared" si="19"/>
        <v>Sewerage/DEWATS</v>
      </c>
    </row>
    <row r="84" spans="1:14">
      <c r="A84" s="3">
        <v>5001</v>
      </c>
      <c r="B84" s="1">
        <f ca="1" t="shared" si="12"/>
        <v>1701</v>
      </c>
      <c r="C84" s="1">
        <f ca="1" t="shared" si="13"/>
        <v>954</v>
      </c>
      <c r="D84" s="1">
        <f ca="1" t="shared" si="13"/>
        <v>630</v>
      </c>
      <c r="E84" s="2">
        <f ca="1" t="shared" si="18"/>
        <v>2.7</v>
      </c>
      <c r="F84" s="2">
        <f ca="1" t="shared" si="20"/>
        <v>1.51428571428571</v>
      </c>
      <c r="G84" s="1" t="str">
        <f ca="1" t="shared" si="14"/>
        <v>Residential </v>
      </c>
      <c r="H84" s="3">
        <f ca="1" t="shared" si="15"/>
        <v>0.593708159828738</v>
      </c>
      <c r="I84" s="3">
        <f ca="1" t="shared" si="15"/>
        <v>0.616838609878806</v>
      </c>
      <c r="J84" s="3">
        <f ca="1" t="shared" si="15"/>
        <v>0.0463706313551027</v>
      </c>
      <c r="K84" s="3">
        <f ca="1" t="shared" si="15"/>
        <v>0.485269428388462</v>
      </c>
      <c r="L84" s="1" t="str">
        <f ca="1" t="shared" si="16"/>
        <v>Insecured land tenure</v>
      </c>
      <c r="M84" s="1" t="str">
        <f ca="1" t="shared" si="17"/>
        <v>Pucca drain and uncovered </v>
      </c>
      <c r="N84" s="1" t="str">
        <f ca="1" t="shared" si="19"/>
        <v>FSM</v>
      </c>
    </row>
    <row r="85" spans="1:14">
      <c r="A85" s="3">
        <v>5003</v>
      </c>
      <c r="B85" s="1">
        <f ca="1" t="shared" si="12"/>
        <v>19294</v>
      </c>
      <c r="C85" s="1">
        <f ca="1" t="shared" si="13"/>
        <v>672</v>
      </c>
      <c r="D85" s="1">
        <f ca="1" t="shared" si="13"/>
        <v>1821</v>
      </c>
      <c r="E85" s="2">
        <f ca="1" t="shared" si="18"/>
        <v>10.5952773201538</v>
      </c>
      <c r="F85" s="2">
        <f ca="1" t="shared" si="20"/>
        <v>0.369028006589786</v>
      </c>
      <c r="G85" s="1" t="str">
        <f ca="1" t="shared" si="14"/>
        <v>Commercials</v>
      </c>
      <c r="H85" s="3">
        <f ca="1" t="shared" si="15"/>
        <v>0.148023946517029</v>
      </c>
      <c r="I85" s="3">
        <f ca="1" t="shared" si="15"/>
        <v>0.0824092787509505</v>
      </c>
      <c r="J85" s="3">
        <f ca="1" t="shared" si="15"/>
        <v>0.590090323486857</v>
      </c>
      <c r="K85" s="3">
        <f ca="1" t="shared" si="15"/>
        <v>0.420579335743467</v>
      </c>
      <c r="L85" s="1" t="str">
        <f ca="1" t="shared" si="16"/>
        <v>Critical </v>
      </c>
      <c r="M85" s="1" t="str">
        <f ca="1" t="shared" si="17"/>
        <v>Pucca drain and uncovered </v>
      </c>
      <c r="N85" s="1" t="str">
        <f ca="1" t="shared" si="19"/>
        <v>SewerageS</v>
      </c>
    </row>
    <row r="86" spans="1:14">
      <c r="A86" s="3">
        <v>5005</v>
      </c>
      <c r="B86" s="1">
        <f ca="1" t="shared" si="12"/>
        <v>15962</v>
      </c>
      <c r="C86" s="1">
        <f ca="1" t="shared" si="13"/>
        <v>1157</v>
      </c>
      <c r="D86" s="1">
        <f ca="1" t="shared" si="13"/>
        <v>1191</v>
      </c>
      <c r="E86" s="2">
        <f ca="1" t="shared" si="18"/>
        <v>13.4021830394626</v>
      </c>
      <c r="F86" s="2">
        <f ca="1" t="shared" si="20"/>
        <v>0.971452560873216</v>
      </c>
      <c r="G86" s="1" t="str">
        <f ca="1" t="shared" si="14"/>
        <v>Office</v>
      </c>
      <c r="H86" s="3">
        <f ca="1" t="shared" si="15"/>
        <v>0.5491267407967</v>
      </c>
      <c r="I86" s="3">
        <f ca="1" t="shared" si="15"/>
        <v>0.414853411064068</v>
      </c>
      <c r="J86" s="3">
        <f ca="1" t="shared" si="15"/>
        <v>0.218779658694909</v>
      </c>
      <c r="K86" s="3">
        <f ca="1" t="shared" si="15"/>
        <v>0.672313242577615</v>
      </c>
      <c r="L86" s="1" t="str">
        <f ca="1" t="shared" si="16"/>
        <v>Critical </v>
      </c>
      <c r="M86" s="1" t="str">
        <f ca="1" t="shared" si="17"/>
        <v>Katcha drain</v>
      </c>
      <c r="N86" s="1" t="str">
        <f ca="1" t="shared" si="19"/>
        <v>DEWATS</v>
      </c>
    </row>
    <row r="87" spans="1:14">
      <c r="A87" s="3">
        <v>5007</v>
      </c>
      <c r="B87" s="1">
        <f ca="1" t="shared" si="12"/>
        <v>7694</v>
      </c>
      <c r="C87" s="1">
        <f ca="1" t="shared" si="13"/>
        <v>1226</v>
      </c>
      <c r="D87" s="1">
        <f ca="1" t="shared" si="13"/>
        <v>1796</v>
      </c>
      <c r="E87" s="2">
        <f ca="1" t="shared" si="18"/>
        <v>4.28396436525613</v>
      </c>
      <c r="F87" s="2">
        <f ca="1" t="shared" si="20"/>
        <v>0.682628062360802</v>
      </c>
      <c r="G87" s="1" t="str">
        <f ca="1" t="shared" si="14"/>
        <v>Commercials</v>
      </c>
      <c r="H87" s="3">
        <f ca="1" t="shared" si="15"/>
        <v>0.160512267341383</v>
      </c>
      <c r="I87" s="3">
        <f ca="1" t="shared" si="15"/>
        <v>0.160993661326337</v>
      </c>
      <c r="J87" s="3">
        <f ca="1" t="shared" si="15"/>
        <v>0.388060571745519</v>
      </c>
      <c r="K87" s="3">
        <f ca="1" t="shared" si="15"/>
        <v>0.524732344813055</v>
      </c>
      <c r="L87" s="1" t="str">
        <f ca="1" t="shared" si="16"/>
        <v>non critical</v>
      </c>
      <c r="M87" s="1" t="str">
        <f ca="1" t="shared" si="17"/>
        <v>Katcha drain</v>
      </c>
      <c r="N87" s="1" t="str">
        <f ca="1" t="shared" si="19"/>
        <v>Sewerage/ FSM</v>
      </c>
    </row>
    <row r="88" spans="1:14">
      <c r="A88" s="3">
        <v>5009</v>
      </c>
      <c r="B88" s="1">
        <f ca="1" t="shared" si="12"/>
        <v>14458</v>
      </c>
      <c r="C88" s="1">
        <f ca="1" t="shared" si="13"/>
        <v>331</v>
      </c>
      <c r="D88" s="1">
        <f ca="1" t="shared" si="13"/>
        <v>893</v>
      </c>
      <c r="E88" s="2">
        <f ca="1" t="shared" si="18"/>
        <v>16.1903695408735</v>
      </c>
      <c r="F88" s="2">
        <f ca="1" t="shared" si="20"/>
        <v>0.370660694288914</v>
      </c>
      <c r="G88" s="1" t="str">
        <f ca="1" t="shared" si="14"/>
        <v>Education centre</v>
      </c>
      <c r="H88" s="3">
        <f ca="1" t="shared" si="15"/>
        <v>0.90695858499241</v>
      </c>
      <c r="I88" s="3">
        <f ca="1" t="shared" si="15"/>
        <v>0.885880377628496</v>
      </c>
      <c r="J88" s="3">
        <f ca="1" t="shared" si="15"/>
        <v>0.960073882983044</v>
      </c>
      <c r="K88" s="3">
        <f ca="1" t="shared" si="15"/>
        <v>0.790364594317022</v>
      </c>
      <c r="L88" s="1" t="str">
        <f ca="1" t="shared" si="16"/>
        <v>Critical </v>
      </c>
      <c r="M88" s="1" t="str">
        <f ca="1" t="shared" si="17"/>
        <v>Covered pucca drain</v>
      </c>
      <c r="N88" s="1" t="str">
        <f ca="1" t="shared" si="19"/>
        <v>DEWATS</v>
      </c>
    </row>
    <row r="89" spans="1:14">
      <c r="A89" s="3">
        <v>5011</v>
      </c>
      <c r="B89" s="1">
        <f ca="1" t="shared" si="12"/>
        <v>821</v>
      </c>
      <c r="C89" s="1">
        <f ca="1" t="shared" si="13"/>
        <v>1165</v>
      </c>
      <c r="D89" s="1">
        <f ca="1" t="shared" si="13"/>
        <v>941</v>
      </c>
      <c r="E89" s="2">
        <f ca="1" t="shared" si="18"/>
        <v>0.872476089266737</v>
      </c>
      <c r="F89" s="2">
        <f ca="1" t="shared" si="20"/>
        <v>1.23804463336876</v>
      </c>
      <c r="G89" s="1" t="str">
        <f ca="1" t="shared" si="14"/>
        <v>Commercials</v>
      </c>
      <c r="H89" s="3">
        <f ca="1" t="shared" si="15"/>
        <v>0.905709492173594</v>
      </c>
      <c r="I89" s="3">
        <f ca="1" t="shared" si="15"/>
        <v>0.95854812546101</v>
      </c>
      <c r="J89" s="3">
        <f ca="1" t="shared" si="15"/>
        <v>0.973271761570274</v>
      </c>
      <c r="K89" s="3">
        <f ca="1" t="shared" si="15"/>
        <v>0.47475960303021</v>
      </c>
      <c r="L89" s="1" t="str">
        <f ca="1" t="shared" si="16"/>
        <v>non critical</v>
      </c>
      <c r="M89" s="1" t="str">
        <f ca="1" t="shared" si="17"/>
        <v>Unserved area</v>
      </c>
      <c r="N89" s="1" t="str">
        <f ca="1" t="shared" si="19"/>
        <v>FSM</v>
      </c>
    </row>
    <row r="90" spans="1:14">
      <c r="A90" s="3">
        <v>5013</v>
      </c>
      <c r="B90" s="1">
        <f ca="1" t="shared" si="12"/>
        <v>5232</v>
      </c>
      <c r="C90" s="1">
        <f ca="1" t="shared" si="13"/>
        <v>1671</v>
      </c>
      <c r="D90" s="1">
        <f ca="1" t="shared" si="13"/>
        <v>894</v>
      </c>
      <c r="E90" s="2">
        <f ca="1" t="shared" si="18"/>
        <v>5.85234899328859</v>
      </c>
      <c r="F90" s="2">
        <f ca="1" t="shared" si="20"/>
        <v>1.86912751677852</v>
      </c>
      <c r="G90" s="1" t="str">
        <f ca="1" t="shared" si="14"/>
        <v>Education centre</v>
      </c>
      <c r="H90" s="3">
        <f ca="1" t="shared" si="15"/>
        <v>0.526729584130006</v>
      </c>
      <c r="I90" s="3">
        <f ca="1" t="shared" si="15"/>
        <v>0.298608219313783</v>
      </c>
      <c r="J90" s="3">
        <f ca="1" t="shared" si="15"/>
        <v>0.889036665217209</v>
      </c>
      <c r="K90" s="3">
        <f ca="1" t="shared" si="15"/>
        <v>0.109020518706261</v>
      </c>
      <c r="L90" s="1" t="str">
        <f ca="1" t="shared" si="16"/>
        <v>Critical </v>
      </c>
      <c r="M90" s="1" t="str">
        <f ca="1" t="shared" si="17"/>
        <v>Pucca drain and uncovered </v>
      </c>
      <c r="N90" s="1" t="str">
        <f ca="1" t="shared" si="19"/>
        <v>Sewerage/DEWATS</v>
      </c>
    </row>
    <row r="91" spans="1:14">
      <c r="A91" s="3">
        <v>5015</v>
      </c>
      <c r="B91" s="1">
        <f ca="1" t="shared" si="12"/>
        <v>18031</v>
      </c>
      <c r="C91" s="1">
        <f ca="1" t="shared" si="13"/>
        <v>363</v>
      </c>
      <c r="D91" s="1">
        <f ca="1" t="shared" si="13"/>
        <v>1408</v>
      </c>
      <c r="E91" s="2">
        <f ca="1" t="shared" si="18"/>
        <v>12.8061079545455</v>
      </c>
      <c r="F91" s="2">
        <f ca="1" t="shared" si="20"/>
        <v>0.2578125</v>
      </c>
      <c r="G91" s="1" t="str">
        <f ca="1" t="shared" si="14"/>
        <v>Commercials</v>
      </c>
      <c r="H91" s="3">
        <f ca="1" t="shared" si="15"/>
        <v>0.258396562253886</v>
      </c>
      <c r="I91" s="3">
        <f ca="1" t="shared" si="15"/>
        <v>0.705422008505834</v>
      </c>
      <c r="J91" s="3">
        <f ca="1" t="shared" si="15"/>
        <v>0.524288207596869</v>
      </c>
      <c r="K91" s="3">
        <f ca="1" t="shared" si="15"/>
        <v>0.806117714142696</v>
      </c>
      <c r="L91" s="1" t="str">
        <f ca="1" t="shared" si="16"/>
        <v>non critical</v>
      </c>
      <c r="M91" s="1" t="str">
        <f ca="1" t="shared" si="17"/>
        <v>Covered pucca drain</v>
      </c>
      <c r="N91" s="1" t="str">
        <f ca="1" t="shared" si="19"/>
        <v>DEWATS</v>
      </c>
    </row>
    <row r="92" spans="1:14">
      <c r="A92" s="3">
        <v>5017</v>
      </c>
      <c r="B92" s="1">
        <f ca="1" t="shared" si="12"/>
        <v>19816</v>
      </c>
      <c r="C92" s="1">
        <f ca="1" t="shared" si="13"/>
        <v>546</v>
      </c>
      <c r="D92" s="1">
        <f ca="1" t="shared" si="13"/>
        <v>692</v>
      </c>
      <c r="E92" s="2">
        <f ca="1" t="shared" si="18"/>
        <v>28.635838150289</v>
      </c>
      <c r="F92" s="2">
        <f ca="1" t="shared" si="20"/>
        <v>0.789017341040462</v>
      </c>
      <c r="G92" s="1" t="str">
        <f ca="1" t="shared" si="14"/>
        <v>Office</v>
      </c>
      <c r="H92" s="3">
        <f ca="1" t="shared" si="15"/>
        <v>0.164879565866257</v>
      </c>
      <c r="I92" s="3">
        <f ca="1" t="shared" si="15"/>
        <v>0.330176944781944</v>
      </c>
      <c r="J92" s="3">
        <f ca="1" t="shared" si="15"/>
        <v>0.452425325898208</v>
      </c>
      <c r="K92" s="3">
        <f ca="1" t="shared" si="15"/>
        <v>0.508306328618984</v>
      </c>
      <c r="L92" s="1" t="str">
        <f ca="1" t="shared" si="16"/>
        <v>Critical </v>
      </c>
      <c r="M92" s="1" t="str">
        <f ca="1" t="shared" si="17"/>
        <v>Katcha drain</v>
      </c>
      <c r="N92" s="1" t="str">
        <f ca="1" t="shared" si="19"/>
        <v>Sewerage/ FSM</v>
      </c>
    </row>
    <row r="93" spans="1:14">
      <c r="A93" s="3">
        <v>5019</v>
      </c>
      <c r="B93" s="1">
        <f ca="1" t="shared" si="12"/>
        <v>7728</v>
      </c>
      <c r="C93" s="1">
        <f ca="1" t="shared" si="13"/>
        <v>435</v>
      </c>
      <c r="D93" s="1">
        <f ca="1" t="shared" si="13"/>
        <v>91</v>
      </c>
      <c r="E93" s="2">
        <f ca="1" t="shared" si="18"/>
        <v>84.9230769230769</v>
      </c>
      <c r="F93" s="2">
        <f ca="1" t="shared" si="20"/>
        <v>4.78021978021978</v>
      </c>
      <c r="G93" s="1" t="str">
        <f ca="1" t="shared" si="14"/>
        <v>Education centre</v>
      </c>
      <c r="H93" s="3">
        <f ca="1" t="shared" si="15"/>
        <v>0.592469086424633</v>
      </c>
      <c r="I93" s="3">
        <f ca="1" t="shared" si="15"/>
        <v>0.0497141910580696</v>
      </c>
      <c r="J93" s="3">
        <f ca="1" t="shared" si="15"/>
        <v>0.0512209711970335</v>
      </c>
      <c r="K93" s="3">
        <f ca="1" t="shared" si="15"/>
        <v>0.203861099212549</v>
      </c>
      <c r="L93" s="1" t="str">
        <f ca="1" t="shared" si="16"/>
        <v>Critical </v>
      </c>
      <c r="M93" s="1" t="str">
        <f ca="1" t="shared" si="17"/>
        <v>Katcha drain</v>
      </c>
      <c r="N93" s="1" t="str">
        <f ca="1" t="shared" si="19"/>
        <v>FSM</v>
      </c>
    </row>
    <row r="94" spans="1:14">
      <c r="A94" s="3">
        <v>5021</v>
      </c>
      <c r="B94" s="1">
        <f ca="1" t="shared" si="12"/>
        <v>10338</v>
      </c>
      <c r="C94" s="1">
        <f ca="1" t="shared" si="13"/>
        <v>1481</v>
      </c>
      <c r="D94" s="1">
        <f ca="1" t="shared" si="13"/>
        <v>1497</v>
      </c>
      <c r="E94" s="2">
        <f ca="1" t="shared" si="18"/>
        <v>6.90581162324649</v>
      </c>
      <c r="F94" s="2">
        <f ca="1" t="shared" si="20"/>
        <v>0.989311957247829</v>
      </c>
      <c r="G94" s="1" t="str">
        <f ca="1" t="shared" si="14"/>
        <v>Office</v>
      </c>
      <c r="H94" s="3">
        <f ca="1" t="shared" si="15"/>
        <v>0.358627425652501</v>
      </c>
      <c r="I94" s="3">
        <f ca="1" t="shared" si="15"/>
        <v>0.125370880761132</v>
      </c>
      <c r="J94" s="3">
        <f ca="1" t="shared" si="15"/>
        <v>0.14880060678612</v>
      </c>
      <c r="K94" s="3">
        <f ca="1" t="shared" si="15"/>
        <v>0.91969788268065</v>
      </c>
      <c r="L94" s="1" t="str">
        <f ca="1" t="shared" si="16"/>
        <v>Insecured land tenure</v>
      </c>
      <c r="M94" s="1" t="str">
        <f ca="1" t="shared" si="17"/>
        <v>Unserved area</v>
      </c>
      <c r="N94" s="1" t="str">
        <f ca="1" t="shared" si="19"/>
        <v>Sewerage/DEWATS</v>
      </c>
    </row>
    <row r="95" spans="1:14">
      <c r="A95" s="3">
        <v>5023</v>
      </c>
      <c r="B95" s="1">
        <f ca="1" t="shared" si="12"/>
        <v>5610</v>
      </c>
      <c r="C95" s="1">
        <f ca="1" t="shared" si="13"/>
        <v>884</v>
      </c>
      <c r="D95" s="1">
        <f ca="1" t="shared" si="13"/>
        <v>1783</v>
      </c>
      <c r="E95" s="2">
        <f ca="1" t="shared" si="18"/>
        <v>3.14638250140213</v>
      </c>
      <c r="F95" s="2">
        <f ca="1" t="shared" si="20"/>
        <v>0.495793606281548</v>
      </c>
      <c r="G95" s="1" t="str">
        <f ca="1" t="shared" si="14"/>
        <v>Office</v>
      </c>
      <c r="H95" s="3">
        <f ca="1" t="shared" si="15"/>
        <v>0.449864735253502</v>
      </c>
      <c r="I95" s="3">
        <f ca="1" t="shared" si="15"/>
        <v>0.410516853216179</v>
      </c>
      <c r="J95" s="3">
        <f ca="1" t="shared" si="15"/>
        <v>0.0877428420701756</v>
      </c>
      <c r="K95" s="3">
        <f ca="1" t="shared" si="15"/>
        <v>0.694373670962652</v>
      </c>
      <c r="L95" s="1" t="str">
        <f ca="1" t="shared" si="16"/>
        <v>non critical</v>
      </c>
      <c r="M95" s="1" t="str">
        <f ca="1" t="shared" si="17"/>
        <v>Pucca drain and uncovered </v>
      </c>
      <c r="N95" s="1" t="str">
        <f ca="1" t="shared" si="19"/>
        <v>SewerageS</v>
      </c>
    </row>
    <row r="96" spans="1:14">
      <c r="A96" s="3">
        <v>5025</v>
      </c>
      <c r="B96" s="1">
        <f ca="1" t="shared" si="12"/>
        <v>14220</v>
      </c>
      <c r="C96" s="1">
        <f ca="1" t="shared" si="13"/>
        <v>1633</v>
      </c>
      <c r="D96" s="1">
        <f ca="1" t="shared" si="13"/>
        <v>1729</v>
      </c>
      <c r="E96" s="2">
        <f ca="1" t="shared" si="18"/>
        <v>8.22440717177559</v>
      </c>
      <c r="F96" s="2">
        <f ca="1" t="shared" si="20"/>
        <v>0.944476576055523</v>
      </c>
      <c r="G96" s="1" t="str">
        <f ca="1" t="shared" si="14"/>
        <v>Residential </v>
      </c>
      <c r="H96" s="3">
        <f ca="1" t="shared" si="15"/>
        <v>0.282506763155809</v>
      </c>
      <c r="I96" s="3">
        <f ca="1" t="shared" si="15"/>
        <v>0.145742466959901</v>
      </c>
      <c r="J96" s="3">
        <f ca="1" t="shared" si="15"/>
        <v>0.0185607429878551</v>
      </c>
      <c r="K96" s="3">
        <f ca="1" t="shared" si="15"/>
        <v>0.0640700671275258</v>
      </c>
      <c r="L96" s="1" t="str">
        <f ca="1" t="shared" si="16"/>
        <v>Insecured land tenure</v>
      </c>
      <c r="M96" s="1" t="str">
        <f ca="1" t="shared" si="17"/>
        <v>Pucca drain and uncovered </v>
      </c>
      <c r="N96" s="1" t="str">
        <f ca="1" t="shared" si="19"/>
        <v>Sewerage/ FSM</v>
      </c>
    </row>
    <row r="97" spans="1:14">
      <c r="A97" s="3">
        <v>5027</v>
      </c>
      <c r="B97" s="1">
        <f ca="1" t="shared" si="12"/>
        <v>8656</v>
      </c>
      <c r="C97" s="1">
        <f ca="1" t="shared" si="13"/>
        <v>1221</v>
      </c>
      <c r="D97" s="1">
        <f ca="1" t="shared" si="13"/>
        <v>1494</v>
      </c>
      <c r="E97" s="2">
        <f ca="1" t="shared" si="18"/>
        <v>5.79384203480589</v>
      </c>
      <c r="F97" s="2">
        <f ca="1" t="shared" si="20"/>
        <v>0.817269076305221</v>
      </c>
      <c r="G97" s="1" t="str">
        <f ca="1" t="shared" si="14"/>
        <v>Residential </v>
      </c>
      <c r="H97" s="3">
        <f ca="1" t="shared" si="15"/>
        <v>0.491473742292316</v>
      </c>
      <c r="I97" s="3">
        <f ca="1" t="shared" si="15"/>
        <v>0.235242217284395</v>
      </c>
      <c r="J97" s="3">
        <f ca="1" t="shared" si="15"/>
        <v>0.466248980142735</v>
      </c>
      <c r="K97" s="3">
        <f ca="1" t="shared" si="15"/>
        <v>0.836721543850529</v>
      </c>
      <c r="L97" s="1" t="str">
        <f ca="1" t="shared" si="16"/>
        <v>Insecured land tenure</v>
      </c>
      <c r="M97" s="1" t="str">
        <f ca="1" t="shared" si="17"/>
        <v>Pucca drain and uncovered </v>
      </c>
      <c r="N97" s="1" t="str">
        <f ca="1" t="shared" si="19"/>
        <v>DEWATS</v>
      </c>
    </row>
    <row r="98" spans="1:14">
      <c r="A98" s="3">
        <v>5029</v>
      </c>
      <c r="B98" s="1">
        <f ca="1" t="shared" si="12"/>
        <v>1293</v>
      </c>
      <c r="C98" s="1">
        <f ca="1" t="shared" si="13"/>
        <v>1131</v>
      </c>
      <c r="D98" s="1">
        <f ca="1" t="shared" si="13"/>
        <v>1266</v>
      </c>
      <c r="E98" s="2">
        <f ca="1" t="shared" si="18"/>
        <v>1.02132701421801</v>
      </c>
      <c r="F98" s="2">
        <f ca="1" t="shared" si="20"/>
        <v>0.893364928909953</v>
      </c>
      <c r="G98" s="1" t="str">
        <f ca="1" t="shared" si="14"/>
        <v>Office</v>
      </c>
      <c r="H98" s="3">
        <f ca="1" t="shared" si="15"/>
        <v>0.680555056054214</v>
      </c>
      <c r="I98" s="3">
        <f ca="1" t="shared" si="15"/>
        <v>0.477353673170251</v>
      </c>
      <c r="J98" s="3">
        <f ca="1" t="shared" si="15"/>
        <v>0.397254140049788</v>
      </c>
      <c r="K98" s="3">
        <f ca="1" t="shared" si="15"/>
        <v>0.360028797125242</v>
      </c>
      <c r="L98" s="1" t="str">
        <f ca="1" t="shared" si="16"/>
        <v>Critical </v>
      </c>
      <c r="M98" s="1" t="str">
        <f ca="1" t="shared" si="17"/>
        <v>Katcha drain</v>
      </c>
      <c r="N98" s="1" t="str">
        <f ca="1" t="shared" si="19"/>
        <v>Sewerage/ FSM</v>
      </c>
    </row>
    <row r="99" spans="1:14">
      <c r="A99" s="3">
        <v>5031</v>
      </c>
      <c r="B99" s="1">
        <f ca="1" t="shared" si="12"/>
        <v>10798</v>
      </c>
      <c r="C99" s="1">
        <f ca="1" t="shared" si="13"/>
        <v>1499</v>
      </c>
      <c r="D99" s="1">
        <f ca="1" t="shared" si="13"/>
        <v>1457</v>
      </c>
      <c r="E99" s="2">
        <f ca="1" t="shared" si="18"/>
        <v>7.41111873713109</v>
      </c>
      <c r="F99" s="2">
        <f ca="1" t="shared" si="20"/>
        <v>1.02882635552505</v>
      </c>
      <c r="G99" s="1" t="str">
        <f ca="1" t="shared" si="14"/>
        <v>Office</v>
      </c>
      <c r="H99" s="3">
        <f ca="1" t="shared" si="15"/>
        <v>0.449813629813566</v>
      </c>
      <c r="I99" s="3">
        <f ca="1" t="shared" si="15"/>
        <v>0.561899199433913</v>
      </c>
      <c r="J99" s="3">
        <f ca="1" t="shared" si="15"/>
        <v>0.228798649331138</v>
      </c>
      <c r="K99" s="3">
        <f ca="1" t="shared" si="15"/>
        <v>0.771151029073207</v>
      </c>
      <c r="L99" s="1" t="str">
        <f ca="1" t="shared" si="16"/>
        <v>Critical </v>
      </c>
      <c r="M99" s="1" t="str">
        <f ca="1" t="shared" si="17"/>
        <v>Katcha drain</v>
      </c>
      <c r="N99" s="1" t="str">
        <f ca="1" t="shared" si="19"/>
        <v>DEWATS</v>
      </c>
    </row>
    <row r="100" spans="1:14">
      <c r="A100" s="3">
        <v>5033</v>
      </c>
      <c r="B100" s="1">
        <f ca="1" t="shared" si="12"/>
        <v>5602</v>
      </c>
      <c r="C100" s="1">
        <f ca="1" t="shared" si="13"/>
        <v>102</v>
      </c>
      <c r="D100" s="1">
        <f ca="1" t="shared" si="13"/>
        <v>1494</v>
      </c>
      <c r="E100" s="2">
        <f ca="1" t="shared" si="18"/>
        <v>3.74966532797858</v>
      </c>
      <c r="F100" s="2">
        <f ca="1" t="shared" si="20"/>
        <v>0.0682730923694779</v>
      </c>
      <c r="G100" s="1" t="str">
        <f ca="1" t="shared" si="14"/>
        <v>Residential </v>
      </c>
      <c r="H100" s="3">
        <f ca="1" t="shared" si="15"/>
        <v>0.0390904321435441</v>
      </c>
      <c r="I100" s="3">
        <f ca="1" t="shared" si="15"/>
        <v>0.979365764912815</v>
      </c>
      <c r="J100" s="3">
        <f ca="1" t="shared" si="15"/>
        <v>0.7649427892032</v>
      </c>
      <c r="K100" s="3">
        <f ca="1" t="shared" si="15"/>
        <v>0.150098294737641</v>
      </c>
      <c r="L100" s="1" t="str">
        <f ca="1" t="shared" si="16"/>
        <v>non critical</v>
      </c>
      <c r="M100" s="1" t="str">
        <f ca="1" t="shared" si="17"/>
        <v>Unserved area</v>
      </c>
      <c r="N100" s="1" t="str">
        <f ca="1" t="shared" si="19"/>
        <v>DEWATS</v>
      </c>
    </row>
    <row r="101" spans="1:14">
      <c r="A101" s="3">
        <v>5035</v>
      </c>
      <c r="B101" s="1">
        <f ca="1" t="shared" si="12"/>
        <v>18159</v>
      </c>
      <c r="C101" s="1">
        <f ca="1" t="shared" si="13"/>
        <v>387</v>
      </c>
      <c r="D101" s="1">
        <f ca="1" t="shared" si="13"/>
        <v>77</v>
      </c>
      <c r="E101" s="2">
        <f ca="1" t="shared" si="18"/>
        <v>235.831168831169</v>
      </c>
      <c r="F101" s="2">
        <f ca="1" t="shared" si="20"/>
        <v>5.02597402597403</v>
      </c>
      <c r="G101" s="1" t="str">
        <f ca="1" t="shared" si="14"/>
        <v>Office</v>
      </c>
      <c r="H101" s="3">
        <f ca="1" t="shared" si="15"/>
        <v>0.815931114689336</v>
      </c>
      <c r="I101" s="3">
        <f ca="1" t="shared" si="15"/>
        <v>0.240552071038787</v>
      </c>
      <c r="J101" s="3">
        <f ca="1" t="shared" si="15"/>
        <v>0.0544177016903216</v>
      </c>
      <c r="K101" s="3">
        <f ca="1" t="shared" si="15"/>
        <v>0.983176498025168</v>
      </c>
      <c r="L101" s="1" t="str">
        <f ca="1" t="shared" si="16"/>
        <v>Insecured land tenure</v>
      </c>
      <c r="M101" s="1" t="str">
        <f ca="1" t="shared" si="17"/>
        <v>Katcha drain</v>
      </c>
      <c r="N101" s="1" t="str">
        <f ca="1" t="shared" si="19"/>
        <v>DEWATS</v>
      </c>
    </row>
    <row r="102" spans="1:14">
      <c r="A102" s="3">
        <v>5037</v>
      </c>
      <c r="B102" s="1">
        <f ca="1" t="shared" si="12"/>
        <v>5018</v>
      </c>
      <c r="C102" s="1">
        <f ca="1" t="shared" si="13"/>
        <v>426</v>
      </c>
      <c r="D102" s="1">
        <f ca="1" t="shared" si="13"/>
        <v>1588</v>
      </c>
      <c r="E102" s="2">
        <f ca="1" t="shared" si="18"/>
        <v>3.15994962216625</v>
      </c>
      <c r="F102" s="2">
        <f ca="1" t="shared" si="20"/>
        <v>0.268261964735516</v>
      </c>
      <c r="G102" s="1" t="str">
        <f ca="1" t="shared" si="14"/>
        <v>Commercials</v>
      </c>
      <c r="H102" s="3">
        <f ca="1" t="shared" si="15"/>
        <v>0.186160591342804</v>
      </c>
      <c r="I102" s="3">
        <f ca="1" t="shared" si="15"/>
        <v>0.711783442726065</v>
      </c>
      <c r="J102" s="3">
        <f ca="1" t="shared" si="15"/>
        <v>0.172092921147883</v>
      </c>
      <c r="K102" s="3">
        <f ca="1" t="shared" si="15"/>
        <v>0.951975185006369</v>
      </c>
      <c r="L102" s="1" t="str">
        <f ca="1" t="shared" si="16"/>
        <v>Critical </v>
      </c>
      <c r="M102" s="1" t="str">
        <f ca="1" t="shared" si="17"/>
        <v>Unserved area</v>
      </c>
      <c r="N102" s="1" t="str">
        <f ca="1" t="shared" si="19"/>
        <v>FSM</v>
      </c>
    </row>
    <row r="103" spans="1:14">
      <c r="A103" s="3">
        <v>5039</v>
      </c>
      <c r="B103" s="1">
        <f ca="1" t="shared" si="12"/>
        <v>14900</v>
      </c>
      <c r="C103" s="1">
        <f ca="1" t="shared" si="13"/>
        <v>1523</v>
      </c>
      <c r="D103" s="1">
        <f ca="1" t="shared" si="13"/>
        <v>1556</v>
      </c>
      <c r="E103" s="2">
        <f ca="1" t="shared" si="18"/>
        <v>9.57583547557841</v>
      </c>
      <c r="F103" s="2">
        <f ca="1" t="shared" si="20"/>
        <v>0.97879177377892</v>
      </c>
      <c r="G103" s="1" t="str">
        <f ca="1" t="shared" si="14"/>
        <v>Office</v>
      </c>
      <c r="H103" s="3">
        <f ca="1" t="shared" si="15"/>
        <v>0.589373666295173</v>
      </c>
      <c r="I103" s="3">
        <f ca="1" t="shared" si="15"/>
        <v>0.248271201824625</v>
      </c>
      <c r="J103" s="3">
        <f ca="1" t="shared" si="15"/>
        <v>0.627850393082251</v>
      </c>
      <c r="K103" s="3">
        <f ca="1" t="shared" si="15"/>
        <v>0.925326337098329</v>
      </c>
      <c r="L103" s="1" t="str">
        <f ca="1" t="shared" si="16"/>
        <v>Critical </v>
      </c>
      <c r="M103" s="1" t="str">
        <f ca="1" t="shared" si="17"/>
        <v>Covered pucca drain</v>
      </c>
      <c r="N103" s="1" t="str">
        <f ca="1" t="shared" si="19"/>
        <v>Sewerage/ FSM</v>
      </c>
    </row>
    <row r="104" spans="1:14">
      <c r="A104" s="3">
        <v>5041</v>
      </c>
      <c r="B104" s="1">
        <f ca="1" t="shared" si="12"/>
        <v>10746</v>
      </c>
      <c r="C104" s="1">
        <f ca="1" t="shared" si="13"/>
        <v>1634</v>
      </c>
      <c r="D104" s="1">
        <f ca="1" t="shared" si="13"/>
        <v>1541</v>
      </c>
      <c r="E104" s="2">
        <f ca="1" t="shared" si="18"/>
        <v>6.97339390006489</v>
      </c>
      <c r="F104" s="2">
        <f ca="1" t="shared" si="20"/>
        <v>1.06035042180402</v>
      </c>
      <c r="G104" s="1" t="str">
        <f ca="1" t="shared" si="14"/>
        <v>Residential </v>
      </c>
      <c r="H104" s="3">
        <f ca="1" t="shared" si="15"/>
        <v>0.0438153630847551</v>
      </c>
      <c r="I104" s="3">
        <f ca="1" t="shared" si="15"/>
        <v>0.28835448662744</v>
      </c>
      <c r="J104" s="3">
        <f ca="1" t="shared" si="15"/>
        <v>0.840895066588483</v>
      </c>
      <c r="K104" s="3">
        <f ca="1" t="shared" si="15"/>
        <v>0.917491352229963</v>
      </c>
      <c r="L104" s="1" t="str">
        <f ca="1" t="shared" si="16"/>
        <v>non critical</v>
      </c>
      <c r="M104" s="1" t="str">
        <f ca="1" t="shared" si="17"/>
        <v>Covered pucca drain</v>
      </c>
      <c r="N104" s="1" t="str">
        <f ca="1" t="shared" si="19"/>
        <v>Sewerage/DEWATS</v>
      </c>
    </row>
    <row r="105" spans="1:14">
      <c r="A105" s="3">
        <v>5043</v>
      </c>
      <c r="B105" s="1">
        <f ca="1" t="shared" si="12"/>
        <v>18125</v>
      </c>
      <c r="C105" s="1">
        <f ca="1" t="shared" si="13"/>
        <v>1750</v>
      </c>
      <c r="D105" s="1">
        <f ca="1" t="shared" si="13"/>
        <v>781</v>
      </c>
      <c r="E105" s="2">
        <f ca="1" t="shared" si="18"/>
        <v>23.2074263764405</v>
      </c>
      <c r="F105" s="2">
        <f ca="1" t="shared" si="20"/>
        <v>2.24071702944942</v>
      </c>
      <c r="G105" s="1" t="str">
        <f ca="1" t="shared" si="14"/>
        <v>Residential </v>
      </c>
      <c r="H105" s="3">
        <f ca="1" t="shared" si="15"/>
        <v>0.0284206067774579</v>
      </c>
      <c r="I105" s="3">
        <f ca="1" t="shared" si="15"/>
        <v>0.416895500088477</v>
      </c>
      <c r="J105" s="3">
        <f ca="1" t="shared" si="15"/>
        <v>0.611556989980242</v>
      </c>
      <c r="K105" s="3">
        <f ca="1" t="shared" si="15"/>
        <v>0.128125248936026</v>
      </c>
      <c r="L105" s="1" t="str">
        <f ca="1" t="shared" si="16"/>
        <v>Insecured land tenure</v>
      </c>
      <c r="M105" s="1" t="str">
        <f ca="1" t="shared" si="17"/>
        <v>Katcha drain</v>
      </c>
      <c r="N105" s="1" t="str">
        <f ca="1" t="shared" si="19"/>
        <v>Sewerage/DEWATS</v>
      </c>
    </row>
    <row r="106" spans="1:14">
      <c r="A106" s="3">
        <v>5045</v>
      </c>
      <c r="B106" s="1">
        <f ca="1" t="shared" si="12"/>
        <v>14734</v>
      </c>
      <c r="C106" s="1">
        <f ca="1" t="shared" si="13"/>
        <v>860</v>
      </c>
      <c r="D106" s="1">
        <f ca="1" t="shared" si="13"/>
        <v>806</v>
      </c>
      <c r="E106" s="2">
        <f ca="1" t="shared" si="18"/>
        <v>18.2803970223325</v>
      </c>
      <c r="F106" s="2">
        <f ca="1" t="shared" si="20"/>
        <v>1.06699751861042</v>
      </c>
      <c r="G106" s="1" t="str">
        <f ca="1" t="shared" si="14"/>
        <v>Commercials</v>
      </c>
      <c r="H106" s="3">
        <f ca="1" t="shared" si="15"/>
        <v>0.32635798512833</v>
      </c>
      <c r="I106" s="3">
        <f ca="1" t="shared" si="15"/>
        <v>0.952378958369535</v>
      </c>
      <c r="J106" s="3">
        <f ca="1" t="shared" si="15"/>
        <v>0.0825029569953448</v>
      </c>
      <c r="K106" s="3">
        <f ca="1" t="shared" si="15"/>
        <v>0.187512576611354</v>
      </c>
      <c r="L106" s="1" t="str">
        <f ca="1" t="shared" si="16"/>
        <v>Critical </v>
      </c>
      <c r="M106" s="1" t="str">
        <f ca="1" t="shared" si="17"/>
        <v>Unserved area</v>
      </c>
      <c r="N106" s="1" t="str">
        <f ca="1" t="shared" si="19"/>
        <v>DEWATS</v>
      </c>
    </row>
    <row r="107" spans="1:14">
      <c r="A107" s="3">
        <v>5047</v>
      </c>
      <c r="B107" s="1">
        <f ca="1" t="shared" si="12"/>
        <v>9284</v>
      </c>
      <c r="C107" s="1">
        <f ca="1" t="shared" si="13"/>
        <v>276</v>
      </c>
      <c r="D107" s="1">
        <f ca="1" t="shared" si="13"/>
        <v>987</v>
      </c>
      <c r="E107" s="2">
        <f ca="1" t="shared" si="18"/>
        <v>9.40628166160081</v>
      </c>
      <c r="F107" s="2">
        <f ca="1" t="shared" si="20"/>
        <v>0.279635258358663</v>
      </c>
      <c r="G107" s="1" t="str">
        <f ca="1" t="shared" si="14"/>
        <v>Office</v>
      </c>
      <c r="H107" s="3">
        <f ca="1" t="shared" si="15"/>
        <v>0.879508033917108</v>
      </c>
      <c r="I107" s="3">
        <f ca="1" t="shared" si="15"/>
        <v>0.977308218524709</v>
      </c>
      <c r="J107" s="3">
        <f ca="1" t="shared" si="15"/>
        <v>0.535576502126712</v>
      </c>
      <c r="K107" s="3">
        <f ca="1" t="shared" si="15"/>
        <v>0.597289085101912</v>
      </c>
      <c r="L107" s="1" t="str">
        <f ca="1" t="shared" si="16"/>
        <v>Critical </v>
      </c>
      <c r="M107" s="1" t="str">
        <f ca="1" t="shared" si="17"/>
        <v>Covered pucca drain</v>
      </c>
      <c r="N107" s="1" t="str">
        <f ca="1" t="shared" si="19"/>
        <v>SewerageS</v>
      </c>
    </row>
    <row r="108" spans="1:14">
      <c r="A108" s="3">
        <v>5049</v>
      </c>
      <c r="B108" s="1">
        <f ca="1" t="shared" si="12"/>
        <v>7867</v>
      </c>
      <c r="C108" s="1">
        <f ca="1" t="shared" si="13"/>
        <v>843</v>
      </c>
      <c r="D108" s="1">
        <f ca="1" t="shared" si="13"/>
        <v>45</v>
      </c>
      <c r="E108" s="2">
        <f ca="1" t="shared" si="18"/>
        <v>174.822222222222</v>
      </c>
      <c r="F108" s="2">
        <f ca="1" t="shared" si="20"/>
        <v>18.7333333333333</v>
      </c>
      <c r="G108" s="1" t="str">
        <f ca="1" t="shared" si="14"/>
        <v>Office</v>
      </c>
      <c r="H108" s="3">
        <f ca="1" t="shared" si="15"/>
        <v>0.266019542125376</v>
      </c>
      <c r="I108" s="3">
        <f ca="1" t="shared" si="15"/>
        <v>0.0706354551575923</v>
      </c>
      <c r="J108" s="3">
        <f ca="1" t="shared" si="15"/>
        <v>0.404289738777158</v>
      </c>
      <c r="K108" s="3">
        <f ca="1" t="shared" si="15"/>
        <v>0.343091707796353</v>
      </c>
      <c r="L108" s="1" t="str">
        <f ca="1" t="shared" si="16"/>
        <v>Critical </v>
      </c>
      <c r="M108" s="1" t="str">
        <f ca="1" t="shared" si="17"/>
        <v>Pucca drain and uncovered </v>
      </c>
      <c r="N108" s="1" t="str">
        <f ca="1" t="shared" si="19"/>
        <v>DEWATS</v>
      </c>
    </row>
    <row r="109" spans="1:14">
      <c r="A109" s="3">
        <v>5051</v>
      </c>
      <c r="B109" s="1">
        <f ca="1" t="shared" si="12"/>
        <v>13702</v>
      </c>
      <c r="C109" s="1">
        <f ca="1" t="shared" si="13"/>
        <v>977</v>
      </c>
      <c r="D109" s="1">
        <f ca="1" t="shared" si="13"/>
        <v>1335</v>
      </c>
      <c r="E109" s="2">
        <f ca="1" t="shared" si="18"/>
        <v>10.263670411985</v>
      </c>
      <c r="F109" s="2">
        <f ca="1" t="shared" si="20"/>
        <v>0.731835205992509</v>
      </c>
      <c r="G109" s="1" t="str">
        <f ca="1" t="shared" si="14"/>
        <v>Education centre</v>
      </c>
      <c r="H109" s="3">
        <f ca="1" t="shared" si="15"/>
        <v>0.625194623121449</v>
      </c>
      <c r="I109" s="3">
        <f ca="1" t="shared" si="15"/>
        <v>0.686983685897682</v>
      </c>
      <c r="J109" s="3">
        <f ca="1" t="shared" si="15"/>
        <v>0.446707309711131</v>
      </c>
      <c r="K109" s="3">
        <f ca="1" t="shared" si="15"/>
        <v>0.0245377127797504</v>
      </c>
      <c r="L109" s="1" t="str">
        <f ca="1" t="shared" si="16"/>
        <v>Critical </v>
      </c>
      <c r="M109" s="1" t="str">
        <f ca="1" t="shared" si="17"/>
        <v>Katcha drain</v>
      </c>
      <c r="N109" s="1" t="str">
        <f ca="1" t="shared" si="19"/>
        <v>DEWATS</v>
      </c>
    </row>
    <row r="110" spans="1:14">
      <c r="A110" s="3">
        <v>5053</v>
      </c>
      <c r="B110" s="1">
        <f ca="1" t="shared" si="12"/>
        <v>6933</v>
      </c>
      <c r="C110" s="1">
        <f ca="1" t="shared" si="13"/>
        <v>477</v>
      </c>
      <c r="D110" s="1">
        <f ca="1" t="shared" si="13"/>
        <v>134</v>
      </c>
      <c r="E110" s="2">
        <f ca="1" t="shared" si="18"/>
        <v>51.7388059701493</v>
      </c>
      <c r="F110" s="2">
        <f ca="1" t="shared" si="20"/>
        <v>3.55970149253731</v>
      </c>
      <c r="G110" s="1" t="str">
        <f ca="1" t="shared" si="14"/>
        <v>Education centre</v>
      </c>
      <c r="H110" s="3">
        <f ca="1" t="shared" si="15"/>
        <v>0.14885697550199</v>
      </c>
      <c r="I110" s="3">
        <f ca="1" t="shared" si="15"/>
        <v>0.334429682444705</v>
      </c>
      <c r="J110" s="3">
        <f ca="1" t="shared" si="15"/>
        <v>0.368858998928602</v>
      </c>
      <c r="K110" s="3">
        <f ca="1" t="shared" si="15"/>
        <v>0.753870334379353</v>
      </c>
      <c r="L110" s="1" t="str">
        <f ca="1" t="shared" si="16"/>
        <v>non critical</v>
      </c>
      <c r="M110" s="1" t="str">
        <f ca="1" t="shared" si="17"/>
        <v>Unserved area</v>
      </c>
      <c r="N110" s="1" t="str">
        <f ca="1" t="shared" si="19"/>
        <v>SewerageS</v>
      </c>
    </row>
    <row r="111" spans="1:14">
      <c r="A111" s="3">
        <v>5055</v>
      </c>
      <c r="B111" s="1">
        <f ca="1" t="shared" si="12"/>
        <v>9575</v>
      </c>
      <c r="C111" s="1">
        <f ca="1" t="shared" si="13"/>
        <v>395</v>
      </c>
      <c r="D111" s="1">
        <f ca="1" t="shared" si="13"/>
        <v>1675</v>
      </c>
      <c r="E111" s="2">
        <f ca="1" t="shared" si="18"/>
        <v>5.71641791044776</v>
      </c>
      <c r="F111" s="2">
        <f ca="1" t="shared" si="20"/>
        <v>0.235820895522388</v>
      </c>
      <c r="G111" s="1" t="str">
        <f ca="1" t="shared" si="14"/>
        <v>Residential </v>
      </c>
      <c r="H111" s="3">
        <f ca="1" t="shared" si="15"/>
        <v>0.639724414660757</v>
      </c>
      <c r="I111" s="3">
        <f ca="1" t="shared" si="15"/>
        <v>0.927519506149859</v>
      </c>
      <c r="J111" s="3">
        <f ca="1" t="shared" si="15"/>
        <v>0.581321859409719</v>
      </c>
      <c r="K111" s="3">
        <f ca="1" t="shared" si="15"/>
        <v>0.699794186252572</v>
      </c>
      <c r="L111" s="1" t="str">
        <f ca="1" t="shared" si="16"/>
        <v>Critical </v>
      </c>
      <c r="M111" s="1" t="str">
        <f ca="1" t="shared" si="17"/>
        <v>Katcha drain</v>
      </c>
      <c r="N111" s="1" t="str">
        <f ca="1" t="shared" si="19"/>
        <v>SewerageS</v>
      </c>
    </row>
    <row r="112" spans="1:14">
      <c r="A112" s="3">
        <v>5057</v>
      </c>
      <c r="B112" s="1">
        <f ca="1" t="shared" si="12"/>
        <v>7641</v>
      </c>
      <c r="C112" s="1">
        <f ca="1" t="shared" si="13"/>
        <v>1842</v>
      </c>
      <c r="D112" s="1">
        <f ca="1" t="shared" si="13"/>
        <v>1768</v>
      </c>
      <c r="E112" s="2">
        <f ca="1" t="shared" si="18"/>
        <v>4.32183257918552</v>
      </c>
      <c r="F112" s="2">
        <f ca="1" t="shared" si="20"/>
        <v>1.04185520361991</v>
      </c>
      <c r="G112" s="1" t="str">
        <f ca="1" t="shared" si="14"/>
        <v>Education centre</v>
      </c>
      <c r="H112" s="3">
        <f ca="1" t="shared" si="15"/>
        <v>0.236576491740657</v>
      </c>
      <c r="I112" s="3">
        <f ca="1" t="shared" si="15"/>
        <v>0.752355561229265</v>
      </c>
      <c r="J112" s="3">
        <f ca="1" t="shared" si="15"/>
        <v>0.758573337010111</v>
      </c>
      <c r="K112" s="3">
        <f ca="1" t="shared" si="15"/>
        <v>0.159292833591836</v>
      </c>
      <c r="L112" s="1" t="str">
        <f ca="1" t="shared" si="16"/>
        <v>Insecured land tenure</v>
      </c>
      <c r="M112" s="1" t="str">
        <f ca="1" t="shared" si="17"/>
        <v>Katcha drain</v>
      </c>
      <c r="N112" s="1" t="str">
        <f ca="1" t="shared" si="19"/>
        <v>DEWATS</v>
      </c>
    </row>
    <row r="113" spans="1:14">
      <c r="A113" s="3">
        <v>5059</v>
      </c>
      <c r="B113" s="1">
        <f ca="1" t="shared" si="12"/>
        <v>12218</v>
      </c>
      <c r="C113" s="1">
        <f ca="1" t="shared" si="13"/>
        <v>1731</v>
      </c>
      <c r="D113" s="1">
        <f ca="1" t="shared" si="13"/>
        <v>861</v>
      </c>
      <c r="E113" s="2">
        <f ca="1" t="shared" si="18"/>
        <v>14.1904761904762</v>
      </c>
      <c r="F113" s="2">
        <f ca="1" t="shared" si="20"/>
        <v>2.01045296167247</v>
      </c>
      <c r="G113" s="1" t="str">
        <f ca="1" t="shared" si="14"/>
        <v>Education centre</v>
      </c>
      <c r="H113" s="3">
        <f ca="1" t="shared" si="15"/>
        <v>0.846912235967051</v>
      </c>
      <c r="I113" s="3">
        <f ca="1" t="shared" si="15"/>
        <v>0.728436288024841</v>
      </c>
      <c r="J113" s="3">
        <f ca="1" t="shared" si="15"/>
        <v>0.574250180286944</v>
      </c>
      <c r="K113" s="3">
        <f ca="1" t="shared" si="15"/>
        <v>0.034830784897286</v>
      </c>
      <c r="L113" s="1" t="str">
        <f ca="1" t="shared" si="16"/>
        <v>Critical </v>
      </c>
      <c r="M113" s="1" t="str">
        <f ca="1" t="shared" si="17"/>
        <v>Katcha drain</v>
      </c>
      <c r="N113" s="1" t="str">
        <f ca="1" t="shared" si="19"/>
        <v>DEWATS</v>
      </c>
    </row>
    <row r="114" spans="1:14">
      <c r="A114" s="3">
        <v>5061</v>
      </c>
      <c r="B114" s="1">
        <f ca="1" t="shared" si="12"/>
        <v>19788</v>
      </c>
      <c r="C114" s="1">
        <f ca="1" t="shared" si="13"/>
        <v>337</v>
      </c>
      <c r="D114" s="1">
        <f ca="1" t="shared" si="13"/>
        <v>854</v>
      </c>
      <c r="E114" s="2">
        <f ca="1" t="shared" si="18"/>
        <v>23.1709601873536</v>
      </c>
      <c r="F114" s="2">
        <f ca="1" t="shared" si="20"/>
        <v>0.394613583138173</v>
      </c>
      <c r="G114" s="1" t="str">
        <f ca="1" t="shared" si="14"/>
        <v>Residential </v>
      </c>
      <c r="H114" s="3">
        <f ca="1" t="shared" si="15"/>
        <v>0.284248313666323</v>
      </c>
      <c r="I114" s="3">
        <f ca="1" t="shared" si="15"/>
        <v>0.292872388671988</v>
      </c>
      <c r="J114" s="3">
        <f ca="1" t="shared" si="15"/>
        <v>0.333829676359111</v>
      </c>
      <c r="K114" s="3">
        <f ca="1" t="shared" si="15"/>
        <v>0.842108455453666</v>
      </c>
      <c r="L114" s="1" t="str">
        <f ca="1" t="shared" si="16"/>
        <v>non critical</v>
      </c>
      <c r="M114" s="1" t="str">
        <f ca="1" t="shared" si="17"/>
        <v>Katcha drain</v>
      </c>
      <c r="N114" s="1" t="str">
        <f ca="1" t="shared" si="19"/>
        <v>DEWATS</v>
      </c>
    </row>
    <row r="115" spans="1:14">
      <c r="A115" s="3">
        <v>5063</v>
      </c>
      <c r="B115" s="1">
        <f ca="1" t="shared" si="12"/>
        <v>18904</v>
      </c>
      <c r="C115" s="1">
        <f ca="1" t="shared" si="13"/>
        <v>1379</v>
      </c>
      <c r="D115" s="1">
        <f ca="1" t="shared" si="13"/>
        <v>1558</v>
      </c>
      <c r="E115" s="2">
        <f ca="1" t="shared" si="18"/>
        <v>12.1335044929397</v>
      </c>
      <c r="F115" s="2">
        <f ca="1" t="shared" si="20"/>
        <v>0.885109114249037</v>
      </c>
      <c r="G115" s="1" t="str">
        <f ca="1" t="shared" si="14"/>
        <v>Commercials</v>
      </c>
      <c r="H115" s="3">
        <f ca="1" t="shared" si="15"/>
        <v>0.457078870677194</v>
      </c>
      <c r="I115" s="3">
        <f ca="1" t="shared" si="15"/>
        <v>0.272725850803283</v>
      </c>
      <c r="J115" s="3">
        <f ca="1" t="shared" si="15"/>
        <v>0.987061410898131</v>
      </c>
      <c r="K115" s="3">
        <f ca="1" t="shared" si="15"/>
        <v>0.0965034246007315</v>
      </c>
      <c r="L115" s="1" t="str">
        <f ca="1" t="shared" si="16"/>
        <v>Insecured land tenure</v>
      </c>
      <c r="M115" s="1" t="str">
        <f ca="1" t="shared" si="17"/>
        <v>Covered pucca drain</v>
      </c>
      <c r="N115" s="1" t="str">
        <f ca="1" t="shared" si="19"/>
        <v>SewerageS</v>
      </c>
    </row>
    <row r="116" spans="1:14">
      <c r="A116" s="3">
        <v>5065</v>
      </c>
      <c r="B116" s="1">
        <f ca="1" t="shared" si="12"/>
        <v>16927</v>
      </c>
      <c r="C116" s="1">
        <f ca="1" t="shared" si="13"/>
        <v>1840</v>
      </c>
      <c r="D116" s="1">
        <f ca="1" t="shared" si="13"/>
        <v>1965</v>
      </c>
      <c r="E116" s="2">
        <f ca="1" t="shared" si="18"/>
        <v>8.61424936386769</v>
      </c>
      <c r="F116" s="2">
        <f ca="1" t="shared" si="20"/>
        <v>0.936386768447837</v>
      </c>
      <c r="G116" s="1" t="str">
        <f ca="1" t="shared" si="14"/>
        <v>Education centre</v>
      </c>
      <c r="H116" s="3">
        <f ca="1" t="shared" si="15"/>
        <v>0.131920864767257</v>
      </c>
      <c r="I116" s="3">
        <f ca="1" t="shared" si="15"/>
        <v>0.563561654229576</v>
      </c>
      <c r="J116" s="3">
        <f ca="1" t="shared" si="15"/>
        <v>0.349944672842246</v>
      </c>
      <c r="K116" s="3">
        <f ca="1" t="shared" si="15"/>
        <v>0.677226927018528</v>
      </c>
      <c r="L116" s="1" t="str">
        <f ca="1" t="shared" si="16"/>
        <v>non critical</v>
      </c>
      <c r="M116" s="1" t="str">
        <f ca="1" t="shared" si="17"/>
        <v>Pucca drain and uncovered </v>
      </c>
      <c r="N116" s="1" t="str">
        <f ca="1" t="shared" si="19"/>
        <v>SewerageS</v>
      </c>
    </row>
    <row r="117" spans="1:14">
      <c r="A117" s="3">
        <v>5067</v>
      </c>
      <c r="B117" s="1">
        <f ca="1" t="shared" si="12"/>
        <v>16919</v>
      </c>
      <c r="C117" s="1">
        <f ca="1" t="shared" si="13"/>
        <v>1418</v>
      </c>
      <c r="D117" s="1">
        <f ca="1" t="shared" si="13"/>
        <v>492</v>
      </c>
      <c r="E117" s="2">
        <f ca="1" t="shared" si="18"/>
        <v>34.3882113821138</v>
      </c>
      <c r="F117" s="2">
        <f ca="1" t="shared" si="20"/>
        <v>2.88211382113821</v>
      </c>
      <c r="G117" s="1" t="str">
        <f ca="1" t="shared" si="14"/>
        <v>Commercials</v>
      </c>
      <c r="H117" s="3">
        <f ca="1" t="shared" si="15"/>
        <v>0.772295071261436</v>
      </c>
      <c r="I117" s="3">
        <f ca="1" t="shared" si="15"/>
        <v>0.320401952087874</v>
      </c>
      <c r="J117" s="3">
        <f ca="1" t="shared" si="15"/>
        <v>0.257524527990609</v>
      </c>
      <c r="K117" s="3">
        <f ca="1" t="shared" si="15"/>
        <v>0.863760952653723</v>
      </c>
      <c r="L117" s="1" t="str">
        <f ca="1" t="shared" si="16"/>
        <v>Insecured land tenure</v>
      </c>
      <c r="M117" s="1" t="str">
        <f ca="1" t="shared" si="17"/>
        <v>Katcha drain</v>
      </c>
      <c r="N117" s="1" t="str">
        <f ca="1" t="shared" si="19"/>
        <v>DEWATS</v>
      </c>
    </row>
    <row r="118" spans="1:14">
      <c r="A118" s="3">
        <v>5069</v>
      </c>
      <c r="B118" s="1">
        <f ca="1" t="shared" si="12"/>
        <v>18308</v>
      </c>
      <c r="C118" s="1">
        <f ca="1" t="shared" si="13"/>
        <v>866</v>
      </c>
      <c r="D118" s="1">
        <f ca="1" t="shared" si="13"/>
        <v>435</v>
      </c>
      <c r="E118" s="2">
        <f ca="1" t="shared" si="18"/>
        <v>42.0873563218391</v>
      </c>
      <c r="F118" s="2">
        <f ca="1" t="shared" si="20"/>
        <v>1.99080459770115</v>
      </c>
      <c r="G118" s="1" t="str">
        <f ca="1" t="shared" si="14"/>
        <v>Education centre</v>
      </c>
      <c r="H118" s="3">
        <f ca="1" t="shared" si="15"/>
        <v>0.199187818543867</v>
      </c>
      <c r="I118" s="3">
        <f ca="1" t="shared" si="15"/>
        <v>0.881521221807396</v>
      </c>
      <c r="J118" s="3">
        <f ca="1" t="shared" si="15"/>
        <v>0.264269463220022</v>
      </c>
      <c r="K118" s="3">
        <f ca="1" t="shared" si="15"/>
        <v>0.852651301889536</v>
      </c>
      <c r="L118" s="1" t="str">
        <f ca="1" t="shared" si="16"/>
        <v>Critical </v>
      </c>
      <c r="M118" s="1" t="str">
        <f ca="1" t="shared" si="17"/>
        <v>Pucca drain and uncovered </v>
      </c>
      <c r="N118" s="1" t="str">
        <f ca="1" t="shared" si="19"/>
        <v>DEWATS</v>
      </c>
    </row>
    <row r="119" spans="1:14">
      <c r="A119" s="3">
        <v>5071</v>
      </c>
      <c r="B119" s="1">
        <f ca="1" t="shared" si="12"/>
        <v>730</v>
      </c>
      <c r="C119" s="1">
        <f ca="1" t="shared" si="13"/>
        <v>359</v>
      </c>
      <c r="D119" s="1">
        <f ca="1" t="shared" si="13"/>
        <v>1132</v>
      </c>
      <c r="E119" s="2">
        <f ca="1" t="shared" si="18"/>
        <v>0.644876325088339</v>
      </c>
      <c r="F119" s="2">
        <f ca="1" t="shared" si="20"/>
        <v>0.317137809187279</v>
      </c>
      <c r="G119" s="1" t="str">
        <f ca="1" t="shared" si="14"/>
        <v>Education centre</v>
      </c>
      <c r="H119" s="3">
        <f ca="1" t="shared" si="15"/>
        <v>0.525872815188673</v>
      </c>
      <c r="I119" s="3">
        <f ca="1" t="shared" si="15"/>
        <v>0.186850934969017</v>
      </c>
      <c r="J119" s="3">
        <f ca="1" t="shared" si="15"/>
        <v>0.582606571390297</v>
      </c>
      <c r="K119" s="3">
        <f ca="1" t="shared" si="15"/>
        <v>0.887436556134337</v>
      </c>
      <c r="L119" s="1" t="str">
        <f ca="1" t="shared" si="16"/>
        <v>Critical </v>
      </c>
      <c r="M119" s="1" t="str">
        <f ca="1" t="shared" si="17"/>
        <v>Pucca drain and uncovered </v>
      </c>
      <c r="N119" s="1" t="str">
        <f ca="1" t="shared" si="19"/>
        <v>DEWATS</v>
      </c>
    </row>
    <row r="120" spans="1:14">
      <c r="A120" s="3">
        <v>5073</v>
      </c>
      <c r="B120" s="1">
        <f ca="1" t="shared" si="12"/>
        <v>2983</v>
      </c>
      <c r="C120" s="1">
        <f ca="1" t="shared" si="13"/>
        <v>554</v>
      </c>
      <c r="D120" s="1">
        <f ca="1" t="shared" si="13"/>
        <v>1386</v>
      </c>
      <c r="E120" s="2">
        <f ca="1" t="shared" si="18"/>
        <v>2.15223665223665</v>
      </c>
      <c r="F120" s="2">
        <f ca="1" t="shared" si="20"/>
        <v>0.3997113997114</v>
      </c>
      <c r="G120" s="1" t="str">
        <f ca="1" t="shared" si="14"/>
        <v>Residential </v>
      </c>
      <c r="H120" s="3">
        <f ca="1" t="shared" si="15"/>
        <v>0.449865798640045</v>
      </c>
      <c r="I120" s="3">
        <f ca="1" t="shared" si="15"/>
        <v>0.135079204733204</v>
      </c>
      <c r="J120" s="3">
        <f ca="1" t="shared" si="15"/>
        <v>0.048397823048741</v>
      </c>
      <c r="K120" s="3">
        <f ca="1" t="shared" si="15"/>
        <v>0.173435716496109</v>
      </c>
      <c r="L120" s="1" t="str">
        <f ca="1" t="shared" si="16"/>
        <v>Critical </v>
      </c>
      <c r="M120" s="1" t="str">
        <f ca="1" t="shared" si="17"/>
        <v>Unserved area</v>
      </c>
      <c r="N120" s="1" t="str">
        <f ca="1" t="shared" si="19"/>
        <v>SewerageS</v>
      </c>
    </row>
    <row r="121" spans="1:14">
      <c r="A121" s="3">
        <v>5075</v>
      </c>
      <c r="B121" s="1">
        <f ca="1" t="shared" si="12"/>
        <v>17730</v>
      </c>
      <c r="C121" s="1">
        <f ca="1" t="shared" si="13"/>
        <v>535</v>
      </c>
      <c r="D121" s="1">
        <f ca="1" t="shared" si="13"/>
        <v>182</v>
      </c>
      <c r="E121" s="2">
        <f ca="1" t="shared" si="18"/>
        <v>97.4175824175824</v>
      </c>
      <c r="F121" s="2">
        <f ca="1" t="shared" si="20"/>
        <v>2.93956043956044</v>
      </c>
      <c r="G121" s="1" t="str">
        <f ca="1" t="shared" si="14"/>
        <v>Office</v>
      </c>
      <c r="H121" s="3">
        <f ca="1" t="shared" si="15"/>
        <v>0.00241263561897931</v>
      </c>
      <c r="I121" s="3">
        <f ca="1" t="shared" si="15"/>
        <v>0.926377677117747</v>
      </c>
      <c r="J121" s="3">
        <f ca="1" t="shared" si="15"/>
        <v>0.391409515238463</v>
      </c>
      <c r="K121" s="3">
        <f ca="1" t="shared" si="15"/>
        <v>0.102923059687648</v>
      </c>
      <c r="L121" s="1" t="str">
        <f ca="1" t="shared" si="16"/>
        <v>non critical</v>
      </c>
      <c r="M121" s="1" t="str">
        <f ca="1" t="shared" si="17"/>
        <v>Katcha drain</v>
      </c>
      <c r="N121" s="1" t="str">
        <f ca="1" t="shared" si="19"/>
        <v>Sewerage/DEWATS</v>
      </c>
    </row>
    <row r="122" spans="1:14">
      <c r="A122" s="3">
        <v>5077</v>
      </c>
      <c r="B122" s="1">
        <f ca="1" t="shared" si="12"/>
        <v>18333</v>
      </c>
      <c r="C122" s="1">
        <f ca="1" t="shared" si="13"/>
        <v>241</v>
      </c>
      <c r="D122" s="1">
        <f ca="1" t="shared" si="13"/>
        <v>631</v>
      </c>
      <c r="E122" s="2">
        <f ca="1" t="shared" si="18"/>
        <v>29.053882725832</v>
      </c>
      <c r="F122" s="2">
        <f ca="1" t="shared" si="20"/>
        <v>0.381933438985737</v>
      </c>
      <c r="G122" s="1" t="str">
        <f ca="1" t="shared" si="14"/>
        <v>Education centre</v>
      </c>
      <c r="H122" s="3">
        <f ca="1" t="shared" si="15"/>
        <v>0.614388597821866</v>
      </c>
      <c r="I122" s="3">
        <f ca="1" t="shared" si="15"/>
        <v>0.104611213279354</v>
      </c>
      <c r="J122" s="3">
        <f ca="1" t="shared" si="15"/>
        <v>0.179362756476903</v>
      </c>
      <c r="K122" s="3">
        <f ca="1" t="shared" si="15"/>
        <v>0.680295872138645</v>
      </c>
      <c r="L122" s="1" t="str">
        <f ca="1" t="shared" si="16"/>
        <v>non critical</v>
      </c>
      <c r="M122" s="1" t="str">
        <f ca="1" t="shared" si="17"/>
        <v>Covered pucca drain</v>
      </c>
      <c r="N122" s="1" t="str">
        <f ca="1" t="shared" si="19"/>
        <v>Sewerage/ FSM</v>
      </c>
    </row>
    <row r="123" spans="1:14">
      <c r="A123" s="3">
        <v>5079</v>
      </c>
      <c r="B123" s="1">
        <f ca="1" t="shared" si="12"/>
        <v>9602</v>
      </c>
      <c r="C123" s="1">
        <f ca="1" t="shared" si="13"/>
        <v>1129</v>
      </c>
      <c r="D123" s="1">
        <f ca="1" t="shared" si="13"/>
        <v>339</v>
      </c>
      <c r="E123" s="2">
        <f ca="1" t="shared" si="18"/>
        <v>28.3244837758112</v>
      </c>
      <c r="F123" s="2">
        <f ca="1" t="shared" si="20"/>
        <v>3.33038348082596</v>
      </c>
      <c r="G123" s="1" t="str">
        <f ca="1" t="shared" si="14"/>
        <v>Education centre</v>
      </c>
      <c r="H123" s="3">
        <f ca="1" t="shared" si="15"/>
        <v>0.913543712953094</v>
      </c>
      <c r="I123" s="3">
        <f ca="1" t="shared" si="15"/>
        <v>0.642812750802292</v>
      </c>
      <c r="J123" s="3">
        <f ca="1" t="shared" si="15"/>
        <v>0.994342543967791</v>
      </c>
      <c r="K123" s="3">
        <f ca="1" t="shared" si="15"/>
        <v>0.524412267495057</v>
      </c>
      <c r="L123" s="1" t="str">
        <f ca="1" t="shared" si="16"/>
        <v>Critical </v>
      </c>
      <c r="M123" s="1" t="str">
        <f ca="1" t="shared" si="17"/>
        <v>Covered pucca drain</v>
      </c>
      <c r="N123" s="1" t="str">
        <f ca="1" t="shared" si="19"/>
        <v>FSM</v>
      </c>
    </row>
    <row r="124" spans="1:14">
      <c r="A124" s="3">
        <v>5081</v>
      </c>
      <c r="B124" s="1">
        <f ca="1" t="shared" si="12"/>
        <v>7354</v>
      </c>
      <c r="C124" s="1">
        <f ca="1" t="shared" si="13"/>
        <v>1377</v>
      </c>
      <c r="D124" s="1">
        <f ca="1" t="shared" si="13"/>
        <v>209</v>
      </c>
      <c r="E124" s="2">
        <f ca="1" t="shared" si="18"/>
        <v>35.1866028708134</v>
      </c>
      <c r="F124" s="2">
        <f ca="1" t="shared" si="20"/>
        <v>6.58851674641148</v>
      </c>
      <c r="G124" s="1" t="str">
        <f ca="1" t="shared" si="14"/>
        <v>Residential </v>
      </c>
      <c r="H124" s="3">
        <f ca="1" t="shared" si="15"/>
        <v>0.147540871835728</v>
      </c>
      <c r="I124" s="3">
        <f ca="1" t="shared" si="15"/>
        <v>0.636766026452803</v>
      </c>
      <c r="J124" s="3">
        <f ca="1" t="shared" si="15"/>
        <v>0.904192380148532</v>
      </c>
      <c r="K124" s="3">
        <f ca="1" t="shared" si="15"/>
        <v>0.159394157587899</v>
      </c>
      <c r="L124" s="1" t="str">
        <f ca="1" t="shared" si="16"/>
        <v>Critical </v>
      </c>
      <c r="M124" s="1" t="str">
        <f ca="1" t="shared" si="17"/>
        <v>Covered pucca drain</v>
      </c>
      <c r="N124" s="1" t="str">
        <f ca="1" t="shared" si="19"/>
        <v>FSM</v>
      </c>
    </row>
    <row r="125" spans="1:14">
      <c r="A125" s="3">
        <v>5083</v>
      </c>
      <c r="B125" s="1">
        <f ca="1" t="shared" si="12"/>
        <v>416</v>
      </c>
      <c r="C125" s="1">
        <f ca="1" t="shared" si="13"/>
        <v>832</v>
      </c>
      <c r="D125" s="1">
        <f ca="1" t="shared" si="13"/>
        <v>1023</v>
      </c>
      <c r="E125" s="2">
        <f ca="1" t="shared" si="18"/>
        <v>0.406647116324536</v>
      </c>
      <c r="F125" s="2">
        <f ca="1" t="shared" si="20"/>
        <v>0.813294232649071</v>
      </c>
      <c r="G125" s="1" t="str">
        <f ca="1" t="shared" si="14"/>
        <v>Residential </v>
      </c>
      <c r="H125" s="3">
        <f ca="1" t="shared" si="15"/>
        <v>0.512851344763982</v>
      </c>
      <c r="I125" s="3">
        <f ca="1" t="shared" si="15"/>
        <v>0.903300636178372</v>
      </c>
      <c r="J125" s="3">
        <f ca="1" t="shared" si="15"/>
        <v>0.43355716308155</v>
      </c>
      <c r="K125" s="3">
        <f ca="1" t="shared" ref="K125:K188" si="21">RAND()</f>
        <v>0.114722666039006</v>
      </c>
      <c r="L125" s="1" t="str">
        <f ca="1" t="shared" si="16"/>
        <v>Critical </v>
      </c>
      <c r="M125" s="1" t="str">
        <f ca="1" t="shared" si="17"/>
        <v>Pucca drain and uncovered </v>
      </c>
      <c r="N125" s="1" t="str">
        <f ca="1" t="shared" si="19"/>
        <v>DEWATS</v>
      </c>
    </row>
    <row r="126" spans="1:14">
      <c r="A126" s="3">
        <v>5085</v>
      </c>
      <c r="B126" s="1">
        <f ca="1" t="shared" ref="B126:B189" si="22">RANDBETWEEN(20,20000)</f>
        <v>11934</v>
      </c>
      <c r="C126" s="1">
        <f ca="1" t="shared" ref="C126:D189" si="23">RANDBETWEEN(1,2000)</f>
        <v>734</v>
      </c>
      <c r="D126" s="1">
        <f ca="1" t="shared" si="23"/>
        <v>952</v>
      </c>
      <c r="E126" s="2">
        <f ca="1" t="shared" si="18"/>
        <v>12.5357142857143</v>
      </c>
      <c r="F126" s="2">
        <f ca="1" t="shared" si="20"/>
        <v>0.771008403361345</v>
      </c>
      <c r="G126" s="1" t="str">
        <f ca="1" t="shared" ref="G126:G189" si="24">CHOOSE(RANDBETWEEN(1,4),"Residential ","Education centre","Office","Commercials")</f>
        <v>Education centre</v>
      </c>
      <c r="H126" s="3">
        <f ca="1" t="shared" ref="H126:K189" si="25">RAND()</f>
        <v>0.246352365296092</v>
      </c>
      <c r="I126" s="3">
        <f ca="1" t="shared" si="25"/>
        <v>0.159245426692679</v>
      </c>
      <c r="J126" s="3">
        <f ca="1" t="shared" si="25"/>
        <v>0.257966857877855</v>
      </c>
      <c r="K126" s="3">
        <f ca="1" t="shared" si="21"/>
        <v>0.590209017176413</v>
      </c>
      <c r="L126" s="1" t="str">
        <f ca="1" t="shared" ref="L126:L189" si="26">CHOOSE(RANDBETWEEN(1,3),"Critical ","non critical","Insecured land tenure")</f>
        <v>non critical</v>
      </c>
      <c r="M126" s="1" t="str">
        <f ca="1" t="shared" ref="M126:M189" si="27">CHOOSE(RANDBETWEEN(1,4),"Pucca drain and uncovered ","Katcha drain","Covered pucca drain","Unserved area")</f>
        <v>Katcha drain</v>
      </c>
      <c r="N126" s="1" t="str">
        <f ca="1" t="shared" si="19"/>
        <v>FSM</v>
      </c>
    </row>
    <row r="127" spans="1:14">
      <c r="A127" s="3">
        <v>5087</v>
      </c>
      <c r="B127" s="1">
        <f ca="1" t="shared" si="22"/>
        <v>899</v>
      </c>
      <c r="C127" s="1">
        <f ca="1" t="shared" si="23"/>
        <v>701</v>
      </c>
      <c r="D127" s="1">
        <f ca="1" t="shared" si="23"/>
        <v>1359</v>
      </c>
      <c r="E127" s="2">
        <f ca="1" t="shared" si="18"/>
        <v>0.661515820456218</v>
      </c>
      <c r="F127" s="2">
        <f ca="1" t="shared" si="20"/>
        <v>0.515820456217807</v>
      </c>
      <c r="G127" s="1" t="str">
        <f ca="1" t="shared" si="24"/>
        <v>Office</v>
      </c>
      <c r="H127" s="3">
        <f ca="1" t="shared" si="25"/>
        <v>0.739583556805084</v>
      </c>
      <c r="I127" s="3">
        <f ca="1" t="shared" si="25"/>
        <v>0.793034839562992</v>
      </c>
      <c r="J127" s="3">
        <f ca="1" t="shared" si="25"/>
        <v>0.261197056596586</v>
      </c>
      <c r="K127" s="3">
        <f ca="1" t="shared" si="21"/>
        <v>0.0534703519467865</v>
      </c>
      <c r="L127" s="1" t="str">
        <f ca="1" t="shared" si="26"/>
        <v>non critical</v>
      </c>
      <c r="M127" s="1" t="str">
        <f ca="1" t="shared" si="27"/>
        <v>Unserved area</v>
      </c>
      <c r="N127" s="1" t="str">
        <f ca="1" t="shared" si="19"/>
        <v>Sewerage/ FSM</v>
      </c>
    </row>
    <row r="128" spans="1:14">
      <c r="A128" s="3">
        <v>5089</v>
      </c>
      <c r="B128" s="1">
        <f ca="1" t="shared" si="22"/>
        <v>14178</v>
      </c>
      <c r="C128" s="1">
        <f ca="1" t="shared" si="23"/>
        <v>885</v>
      </c>
      <c r="D128" s="1">
        <f ca="1" t="shared" si="23"/>
        <v>1635</v>
      </c>
      <c r="E128" s="2">
        <f ca="1" t="shared" si="18"/>
        <v>8.67155963302752</v>
      </c>
      <c r="F128" s="2">
        <f ca="1" t="shared" si="20"/>
        <v>0.541284403669725</v>
      </c>
      <c r="G128" s="1" t="str">
        <f ca="1" t="shared" si="24"/>
        <v>Education centre</v>
      </c>
      <c r="H128" s="3">
        <f ca="1" t="shared" si="25"/>
        <v>0.709183657931565</v>
      </c>
      <c r="I128" s="3">
        <f ca="1" t="shared" si="25"/>
        <v>0.0734877300879131</v>
      </c>
      <c r="J128" s="3">
        <f ca="1" t="shared" si="25"/>
        <v>0.264512625572938</v>
      </c>
      <c r="K128" s="3">
        <f ca="1" t="shared" si="21"/>
        <v>0.240855715190425</v>
      </c>
      <c r="L128" s="1" t="str">
        <f ca="1" t="shared" si="26"/>
        <v>non critical</v>
      </c>
      <c r="M128" s="1" t="str">
        <f ca="1" t="shared" si="27"/>
        <v>Unserved area</v>
      </c>
      <c r="N128" s="1" t="str">
        <f ca="1" t="shared" si="19"/>
        <v>Sewerage/DEWATS</v>
      </c>
    </row>
    <row r="129" spans="1:14">
      <c r="A129" s="3">
        <v>5091</v>
      </c>
      <c r="B129" s="1">
        <f ca="1" t="shared" si="22"/>
        <v>15129</v>
      </c>
      <c r="C129" s="1">
        <f ca="1" t="shared" si="23"/>
        <v>508</v>
      </c>
      <c r="D129" s="1">
        <f ca="1" t="shared" si="23"/>
        <v>1900</v>
      </c>
      <c r="E129" s="2">
        <f ca="1" t="shared" si="18"/>
        <v>7.96263157894737</v>
      </c>
      <c r="F129" s="2">
        <f ca="1" t="shared" si="20"/>
        <v>0.267368421052632</v>
      </c>
      <c r="G129" s="1" t="str">
        <f ca="1" t="shared" si="24"/>
        <v>Office</v>
      </c>
      <c r="H129" s="3">
        <f ca="1" t="shared" si="25"/>
        <v>0.779688270440294</v>
      </c>
      <c r="I129" s="3">
        <f ca="1" t="shared" si="25"/>
        <v>0.248362314035666</v>
      </c>
      <c r="J129" s="3">
        <f ca="1" t="shared" si="25"/>
        <v>0.730891715493091</v>
      </c>
      <c r="K129" s="3">
        <f ca="1" t="shared" si="21"/>
        <v>0.266360280315416</v>
      </c>
      <c r="L129" s="1" t="str">
        <f ca="1" t="shared" si="26"/>
        <v>non critical</v>
      </c>
      <c r="M129" s="1" t="str">
        <f ca="1" t="shared" si="27"/>
        <v>Katcha drain</v>
      </c>
      <c r="N129" s="1" t="str">
        <f ca="1" t="shared" si="19"/>
        <v>DEWATS</v>
      </c>
    </row>
    <row r="130" spans="1:14">
      <c r="A130" s="3">
        <v>5093</v>
      </c>
      <c r="B130" s="1">
        <f ca="1" t="shared" si="22"/>
        <v>16808</v>
      </c>
      <c r="C130" s="1">
        <f ca="1" t="shared" si="23"/>
        <v>7</v>
      </c>
      <c r="D130" s="1">
        <f ca="1" t="shared" si="23"/>
        <v>865</v>
      </c>
      <c r="E130" s="2">
        <f ca="1" t="shared" si="18"/>
        <v>19.4312138728324</v>
      </c>
      <c r="F130" s="2">
        <f ca="1" t="shared" si="20"/>
        <v>0.00809248554913295</v>
      </c>
      <c r="G130" s="1" t="str">
        <f ca="1" t="shared" si="24"/>
        <v>Education centre</v>
      </c>
      <c r="H130" s="3">
        <f ca="1" t="shared" si="25"/>
        <v>0.702169800327381</v>
      </c>
      <c r="I130" s="3">
        <f ca="1" t="shared" si="25"/>
        <v>0.988774380476226</v>
      </c>
      <c r="J130" s="3">
        <f ca="1" t="shared" si="25"/>
        <v>0.654142126673855</v>
      </c>
      <c r="K130" s="3">
        <f ca="1" t="shared" si="21"/>
        <v>0.313501793005472</v>
      </c>
      <c r="L130" s="1" t="str">
        <f ca="1" t="shared" si="26"/>
        <v>non critical</v>
      </c>
      <c r="M130" s="1" t="str">
        <f ca="1" t="shared" si="27"/>
        <v>Covered pucca drain</v>
      </c>
      <c r="N130" s="1" t="str">
        <f ca="1" t="shared" si="19"/>
        <v>FSM</v>
      </c>
    </row>
    <row r="131" spans="1:14">
      <c r="A131" s="3">
        <v>5095</v>
      </c>
      <c r="B131" s="1">
        <f ca="1" t="shared" si="22"/>
        <v>6407</v>
      </c>
      <c r="C131" s="1">
        <f ca="1" t="shared" si="23"/>
        <v>1754</v>
      </c>
      <c r="D131" s="1">
        <f ca="1" t="shared" si="23"/>
        <v>283</v>
      </c>
      <c r="E131" s="2">
        <f ca="1" t="shared" ref="E131:E194" si="28">B131/D131</f>
        <v>22.6395759717314</v>
      </c>
      <c r="F131" s="2">
        <f ca="1" t="shared" si="20"/>
        <v>6.19787985865724</v>
      </c>
      <c r="G131" s="1" t="str">
        <f ca="1" t="shared" si="24"/>
        <v>Office</v>
      </c>
      <c r="H131" s="3">
        <f ca="1" t="shared" si="25"/>
        <v>0.397511083984903</v>
      </c>
      <c r="I131" s="3">
        <f ca="1" t="shared" si="25"/>
        <v>0.574150120052268</v>
      </c>
      <c r="J131" s="3">
        <f ca="1" t="shared" si="25"/>
        <v>0.224704787075469</v>
      </c>
      <c r="K131" s="3">
        <f ca="1" t="shared" si="21"/>
        <v>0.0732941957600723</v>
      </c>
      <c r="L131" s="1" t="str">
        <f ca="1" t="shared" si="26"/>
        <v>Insecured land tenure</v>
      </c>
      <c r="M131" s="1" t="str">
        <f ca="1" t="shared" si="27"/>
        <v>Covered pucca drain</v>
      </c>
      <c r="N131" s="1" t="str">
        <f ca="1" t="shared" ref="N131:N194" si="29">CHOOSE(RANDBETWEEN(1,6),"Sewerage/DEWATS","FSM","DEWATS","Sewerage/ FSM","SewerageS","DEWATS")</f>
        <v>FSM</v>
      </c>
    </row>
    <row r="132" spans="1:14">
      <c r="A132" s="3">
        <v>5097</v>
      </c>
      <c r="B132" s="1">
        <f ca="1" t="shared" si="22"/>
        <v>8771</v>
      </c>
      <c r="C132" s="1">
        <f ca="1" t="shared" si="23"/>
        <v>1555</v>
      </c>
      <c r="D132" s="1">
        <f ca="1" t="shared" si="23"/>
        <v>893</v>
      </c>
      <c r="E132" s="2">
        <f ca="1" t="shared" si="28"/>
        <v>9.82194848824188</v>
      </c>
      <c r="F132" s="2">
        <f ca="1" t="shared" si="20"/>
        <v>1.74132138857783</v>
      </c>
      <c r="G132" s="1" t="str">
        <f ca="1" t="shared" si="24"/>
        <v>Commercials</v>
      </c>
      <c r="H132" s="3">
        <f ca="1" t="shared" si="25"/>
        <v>0.552007282073471</v>
      </c>
      <c r="I132" s="3">
        <f ca="1" t="shared" si="25"/>
        <v>0.173911916001134</v>
      </c>
      <c r="J132" s="3">
        <f ca="1" t="shared" si="25"/>
        <v>0.602268280470168</v>
      </c>
      <c r="K132" s="3">
        <f ca="1" t="shared" si="21"/>
        <v>0.898277382558949</v>
      </c>
      <c r="L132" s="1" t="str">
        <f ca="1" t="shared" si="26"/>
        <v>non critical</v>
      </c>
      <c r="M132" s="1" t="str">
        <f ca="1" t="shared" si="27"/>
        <v>Katcha drain</v>
      </c>
      <c r="N132" s="1" t="str">
        <f ca="1" t="shared" si="29"/>
        <v>Sewerage/ FSM</v>
      </c>
    </row>
    <row r="133" spans="1:14">
      <c r="A133" s="3">
        <v>5099</v>
      </c>
      <c r="B133" s="1">
        <f ca="1" t="shared" si="22"/>
        <v>10804</v>
      </c>
      <c r="C133" s="1">
        <f ca="1" t="shared" si="23"/>
        <v>1084</v>
      </c>
      <c r="D133" s="1">
        <f ca="1" t="shared" si="23"/>
        <v>1593</v>
      </c>
      <c r="E133" s="2">
        <f ca="1" t="shared" si="28"/>
        <v>6.78217200251099</v>
      </c>
      <c r="F133" s="2">
        <f ca="1" t="shared" si="20"/>
        <v>0.680477087256748</v>
      </c>
      <c r="G133" s="1" t="str">
        <f ca="1" t="shared" si="24"/>
        <v>Office</v>
      </c>
      <c r="H133" s="3">
        <f ca="1" t="shared" si="25"/>
        <v>0.804568216607861</v>
      </c>
      <c r="I133" s="3">
        <f ca="1" t="shared" si="25"/>
        <v>0.00890575082042466</v>
      </c>
      <c r="J133" s="3">
        <f ca="1" t="shared" si="25"/>
        <v>0.356546651273529</v>
      </c>
      <c r="K133" s="3">
        <f ca="1" t="shared" si="21"/>
        <v>0.511789135957238</v>
      </c>
      <c r="L133" s="1" t="str">
        <f ca="1" t="shared" si="26"/>
        <v>Critical </v>
      </c>
      <c r="M133" s="1" t="str">
        <f ca="1" t="shared" si="27"/>
        <v>Unserved area</v>
      </c>
      <c r="N133" s="1" t="str">
        <f ca="1" t="shared" si="29"/>
        <v>DEWATS</v>
      </c>
    </row>
    <row r="134" spans="1:14">
      <c r="A134" s="3">
        <v>5101</v>
      </c>
      <c r="B134" s="1">
        <f ca="1" t="shared" si="22"/>
        <v>134</v>
      </c>
      <c r="C134" s="1">
        <f ca="1" t="shared" si="23"/>
        <v>1167</v>
      </c>
      <c r="D134" s="1">
        <f ca="1" t="shared" si="23"/>
        <v>820</v>
      </c>
      <c r="E134" s="2">
        <f ca="1" t="shared" si="28"/>
        <v>0.163414634146341</v>
      </c>
      <c r="F134" s="2">
        <f ca="1" t="shared" si="20"/>
        <v>1.42317073170732</v>
      </c>
      <c r="G134" s="1" t="str">
        <f ca="1" t="shared" si="24"/>
        <v>Commercials</v>
      </c>
      <c r="H134" s="3">
        <f ca="1" t="shared" si="25"/>
        <v>0.559404342072105</v>
      </c>
      <c r="I134" s="3">
        <f ca="1" t="shared" si="25"/>
        <v>0.629130445292047</v>
      </c>
      <c r="J134" s="3">
        <f ca="1" t="shared" si="25"/>
        <v>0.088524314947005</v>
      </c>
      <c r="K134" s="3">
        <f ca="1" t="shared" si="21"/>
        <v>0.0893424101591966</v>
      </c>
      <c r="L134" s="1" t="str">
        <f ca="1" t="shared" si="26"/>
        <v>Critical </v>
      </c>
      <c r="M134" s="1" t="str">
        <f ca="1" t="shared" si="27"/>
        <v>Unserved area</v>
      </c>
      <c r="N134" s="1" t="str">
        <f ca="1" t="shared" si="29"/>
        <v>SewerageS</v>
      </c>
    </row>
    <row r="135" spans="1:14">
      <c r="A135" s="3">
        <v>5103</v>
      </c>
      <c r="B135" s="1">
        <f ca="1" t="shared" si="22"/>
        <v>12838</v>
      </c>
      <c r="C135" s="1">
        <f ca="1" t="shared" si="23"/>
        <v>1130</v>
      </c>
      <c r="D135" s="1">
        <f ca="1" t="shared" si="23"/>
        <v>1781</v>
      </c>
      <c r="E135" s="2">
        <f ca="1" t="shared" si="28"/>
        <v>7.20830993823695</v>
      </c>
      <c r="F135" s="2">
        <f ca="1" t="shared" si="20"/>
        <v>0.634475014037058</v>
      </c>
      <c r="G135" s="1" t="str">
        <f ca="1" t="shared" si="24"/>
        <v>Commercials</v>
      </c>
      <c r="H135" s="3">
        <f ca="1" t="shared" si="25"/>
        <v>0.566822476200603</v>
      </c>
      <c r="I135" s="3">
        <f ca="1" t="shared" si="25"/>
        <v>0.0277748640488669</v>
      </c>
      <c r="J135" s="3">
        <f ca="1" t="shared" si="25"/>
        <v>0.315212127535389</v>
      </c>
      <c r="K135" s="3">
        <f ca="1" t="shared" si="21"/>
        <v>0.907642073266081</v>
      </c>
      <c r="L135" s="1" t="str">
        <f ca="1" t="shared" si="26"/>
        <v>Critical </v>
      </c>
      <c r="M135" s="1" t="str">
        <f ca="1" t="shared" si="27"/>
        <v>Pucca drain and uncovered </v>
      </c>
      <c r="N135" s="1" t="str">
        <f ca="1" t="shared" si="29"/>
        <v>Sewerage/ FSM</v>
      </c>
    </row>
    <row r="136" spans="1:14">
      <c r="A136" s="3">
        <v>5105</v>
      </c>
      <c r="B136" s="1">
        <f ca="1" t="shared" si="22"/>
        <v>16578</v>
      </c>
      <c r="C136" s="1">
        <f ca="1" t="shared" si="23"/>
        <v>1201</v>
      </c>
      <c r="D136" s="1">
        <f ca="1" t="shared" si="23"/>
        <v>11</v>
      </c>
      <c r="E136" s="2">
        <f ca="1" t="shared" si="28"/>
        <v>1507.09090909091</v>
      </c>
      <c r="F136" s="2">
        <f ca="1" t="shared" si="20"/>
        <v>109.181818181818</v>
      </c>
      <c r="G136" s="1" t="str">
        <f ca="1" t="shared" si="24"/>
        <v>Education centre</v>
      </c>
      <c r="H136" s="3">
        <f ca="1" t="shared" si="25"/>
        <v>0.866551746933141</v>
      </c>
      <c r="I136" s="3">
        <f ca="1" t="shared" si="25"/>
        <v>0.0122957662875152</v>
      </c>
      <c r="J136" s="3">
        <f ca="1" t="shared" si="25"/>
        <v>0.272141790178105</v>
      </c>
      <c r="K136" s="3">
        <f ca="1" t="shared" si="21"/>
        <v>0.78968988182242</v>
      </c>
      <c r="L136" s="1" t="str">
        <f ca="1" t="shared" si="26"/>
        <v>Critical </v>
      </c>
      <c r="M136" s="1" t="str">
        <f ca="1" t="shared" si="27"/>
        <v>Covered pucca drain</v>
      </c>
      <c r="N136" s="1" t="str">
        <f ca="1" t="shared" si="29"/>
        <v>Sewerage/ FSM</v>
      </c>
    </row>
    <row r="137" spans="1:14">
      <c r="A137" s="3">
        <v>5107</v>
      </c>
      <c r="B137" s="1">
        <f ca="1" t="shared" si="22"/>
        <v>8409</v>
      </c>
      <c r="C137" s="1">
        <f ca="1" t="shared" si="23"/>
        <v>961</v>
      </c>
      <c r="D137" s="1">
        <f ca="1" t="shared" si="23"/>
        <v>414</v>
      </c>
      <c r="E137" s="2">
        <f ca="1" t="shared" si="28"/>
        <v>20.3115942028986</v>
      </c>
      <c r="F137" s="2">
        <f ca="1" t="shared" si="20"/>
        <v>2.32125603864734</v>
      </c>
      <c r="G137" s="1" t="str">
        <f ca="1" t="shared" si="24"/>
        <v>Office</v>
      </c>
      <c r="H137" s="3">
        <f ca="1" t="shared" si="25"/>
        <v>0.918296400511039</v>
      </c>
      <c r="I137" s="3">
        <f ca="1" t="shared" si="25"/>
        <v>0.765293516206281</v>
      </c>
      <c r="J137" s="3">
        <f ca="1" t="shared" si="25"/>
        <v>0.237543286944952</v>
      </c>
      <c r="K137" s="3">
        <f ca="1" t="shared" si="21"/>
        <v>0.863815861029235</v>
      </c>
      <c r="L137" s="1" t="str">
        <f ca="1" t="shared" si="26"/>
        <v>Critical </v>
      </c>
      <c r="M137" s="1" t="str">
        <f ca="1" t="shared" si="27"/>
        <v>Pucca drain and uncovered </v>
      </c>
      <c r="N137" s="1" t="str">
        <f ca="1" t="shared" si="29"/>
        <v>Sewerage/ FSM</v>
      </c>
    </row>
    <row r="138" spans="1:14">
      <c r="A138" s="3">
        <v>5109</v>
      </c>
      <c r="B138" s="1">
        <f ca="1" t="shared" si="22"/>
        <v>341</v>
      </c>
      <c r="C138" s="1">
        <f ca="1" t="shared" si="23"/>
        <v>55</v>
      </c>
      <c r="D138" s="1">
        <f ca="1" t="shared" si="23"/>
        <v>1073</v>
      </c>
      <c r="E138" s="2">
        <f ca="1" t="shared" si="28"/>
        <v>0.31780055917987</v>
      </c>
      <c r="F138" s="2">
        <f ca="1" t="shared" si="20"/>
        <v>0.0512581547064306</v>
      </c>
      <c r="G138" s="1" t="str">
        <f ca="1" t="shared" si="24"/>
        <v>Education centre</v>
      </c>
      <c r="H138" s="3">
        <f ca="1" t="shared" si="25"/>
        <v>0.769100428992695</v>
      </c>
      <c r="I138" s="3">
        <f ca="1" t="shared" si="25"/>
        <v>0.24498666315529</v>
      </c>
      <c r="J138" s="3">
        <f ca="1" t="shared" si="25"/>
        <v>0.478038466725058</v>
      </c>
      <c r="K138" s="3">
        <f ca="1" t="shared" si="21"/>
        <v>0.311319967012192</v>
      </c>
      <c r="L138" s="1" t="str">
        <f ca="1" t="shared" si="26"/>
        <v>non critical</v>
      </c>
      <c r="M138" s="1" t="str">
        <f ca="1" t="shared" si="27"/>
        <v>Unserved area</v>
      </c>
      <c r="N138" s="1" t="str">
        <f ca="1" t="shared" si="29"/>
        <v>SewerageS</v>
      </c>
    </row>
    <row r="139" spans="1:14">
      <c r="A139" s="3">
        <v>5111</v>
      </c>
      <c r="B139" s="1">
        <f ca="1" t="shared" si="22"/>
        <v>9187</v>
      </c>
      <c r="C139" s="1">
        <f ca="1" t="shared" si="23"/>
        <v>155</v>
      </c>
      <c r="D139" s="1">
        <f ca="1" t="shared" si="23"/>
        <v>1894</v>
      </c>
      <c r="E139" s="2">
        <f ca="1" t="shared" si="28"/>
        <v>4.85058078141499</v>
      </c>
      <c r="F139" s="2">
        <f ca="1" t="shared" si="20"/>
        <v>0.0818373812038015</v>
      </c>
      <c r="G139" s="1" t="str">
        <f ca="1" t="shared" si="24"/>
        <v>Education centre</v>
      </c>
      <c r="H139" s="3">
        <f ca="1" t="shared" si="25"/>
        <v>0.400934809710742</v>
      </c>
      <c r="I139" s="3">
        <f ca="1" t="shared" si="25"/>
        <v>0.0970726849749792</v>
      </c>
      <c r="J139" s="3">
        <f ca="1" t="shared" si="25"/>
        <v>0.386857059602492</v>
      </c>
      <c r="K139" s="3">
        <f ca="1" t="shared" si="21"/>
        <v>0.11722425110547</v>
      </c>
      <c r="L139" s="1" t="str">
        <f ca="1" t="shared" si="26"/>
        <v>non critical</v>
      </c>
      <c r="M139" s="1" t="str">
        <f ca="1" t="shared" si="27"/>
        <v>Unserved area</v>
      </c>
      <c r="N139" s="1" t="str">
        <f ca="1" t="shared" si="29"/>
        <v>SewerageS</v>
      </c>
    </row>
    <row r="140" spans="1:14">
      <c r="A140" s="3">
        <v>5113</v>
      </c>
      <c r="B140" s="1">
        <f ca="1" t="shared" si="22"/>
        <v>5005</v>
      </c>
      <c r="C140" s="1">
        <f ca="1" t="shared" si="23"/>
        <v>1355</v>
      </c>
      <c r="D140" s="1">
        <f ca="1" t="shared" si="23"/>
        <v>74</v>
      </c>
      <c r="E140" s="2">
        <f ca="1" t="shared" si="28"/>
        <v>67.6351351351351</v>
      </c>
      <c r="F140" s="2">
        <f ca="1" t="shared" si="20"/>
        <v>18.3108108108108</v>
      </c>
      <c r="G140" s="1" t="str">
        <f ca="1" t="shared" si="24"/>
        <v>Commercials</v>
      </c>
      <c r="H140" s="3">
        <f ca="1" t="shared" si="25"/>
        <v>0.567940987278579</v>
      </c>
      <c r="I140" s="3">
        <f ca="1" t="shared" si="25"/>
        <v>0.485227080190637</v>
      </c>
      <c r="J140" s="3">
        <f ca="1" t="shared" si="25"/>
        <v>0.95233969883717</v>
      </c>
      <c r="K140" s="3">
        <f ca="1" t="shared" si="21"/>
        <v>0.000199802428063833</v>
      </c>
      <c r="L140" s="1" t="str">
        <f ca="1" t="shared" si="26"/>
        <v>Insecured land tenure</v>
      </c>
      <c r="M140" s="1" t="str">
        <f ca="1" t="shared" si="27"/>
        <v>Unserved area</v>
      </c>
      <c r="N140" s="1" t="str">
        <f ca="1" t="shared" si="29"/>
        <v>FSM</v>
      </c>
    </row>
    <row r="141" spans="1:14">
      <c r="A141" s="3">
        <v>5115</v>
      </c>
      <c r="B141" s="1">
        <f ca="1" t="shared" si="22"/>
        <v>12251</v>
      </c>
      <c r="C141" s="1">
        <f ca="1" t="shared" si="23"/>
        <v>1495</v>
      </c>
      <c r="D141" s="1">
        <f ca="1" t="shared" si="23"/>
        <v>417</v>
      </c>
      <c r="E141" s="2">
        <f ca="1" t="shared" si="28"/>
        <v>29.378896882494</v>
      </c>
      <c r="F141" s="2">
        <f ca="1" t="shared" si="20"/>
        <v>3.58513189448441</v>
      </c>
      <c r="G141" s="1" t="str">
        <f ca="1" t="shared" si="24"/>
        <v>Office</v>
      </c>
      <c r="H141" s="3">
        <f ca="1" t="shared" si="25"/>
        <v>0.341581158715093</v>
      </c>
      <c r="I141" s="3">
        <f ca="1" t="shared" si="25"/>
        <v>0.824206996958544</v>
      </c>
      <c r="J141" s="3">
        <f ca="1" t="shared" si="25"/>
        <v>0.363672973990919</v>
      </c>
      <c r="K141" s="3">
        <f ca="1" t="shared" si="21"/>
        <v>0.187890419447172</v>
      </c>
      <c r="L141" s="1" t="str">
        <f ca="1" t="shared" si="26"/>
        <v>Insecured land tenure</v>
      </c>
      <c r="M141" s="1" t="str">
        <f ca="1" t="shared" si="27"/>
        <v>Unserved area</v>
      </c>
      <c r="N141" s="1" t="str">
        <f ca="1" t="shared" si="29"/>
        <v>DEWATS</v>
      </c>
    </row>
    <row r="142" spans="1:14">
      <c r="A142" s="3">
        <v>5117</v>
      </c>
      <c r="B142" s="1">
        <f ca="1" t="shared" si="22"/>
        <v>6155</v>
      </c>
      <c r="C142" s="1">
        <f ca="1" t="shared" si="23"/>
        <v>1257</v>
      </c>
      <c r="D142" s="1">
        <f ca="1" t="shared" si="23"/>
        <v>1963</v>
      </c>
      <c r="E142" s="2">
        <f ca="1" t="shared" si="28"/>
        <v>3.13550687722873</v>
      </c>
      <c r="F142" s="2">
        <f ca="1" t="shared" si="20"/>
        <v>0.640346408558329</v>
      </c>
      <c r="G142" s="1" t="str">
        <f ca="1" t="shared" si="24"/>
        <v>Education centre</v>
      </c>
      <c r="H142" s="3">
        <f ca="1" t="shared" si="25"/>
        <v>0.0317637735645544</v>
      </c>
      <c r="I142" s="3">
        <f ca="1" t="shared" si="25"/>
        <v>0.724528929080255</v>
      </c>
      <c r="J142" s="3">
        <f ca="1" t="shared" si="25"/>
        <v>0.744977695737908</v>
      </c>
      <c r="K142" s="3">
        <f ca="1" t="shared" si="21"/>
        <v>0.899642417026371</v>
      </c>
      <c r="L142" s="1" t="str">
        <f ca="1" t="shared" si="26"/>
        <v>Insecured land tenure</v>
      </c>
      <c r="M142" s="1" t="str">
        <f ca="1" t="shared" si="27"/>
        <v>Pucca drain and uncovered </v>
      </c>
      <c r="N142" s="1" t="str">
        <f ca="1" t="shared" si="29"/>
        <v>SewerageS</v>
      </c>
    </row>
    <row r="143" spans="1:14">
      <c r="A143" s="3">
        <v>5119</v>
      </c>
      <c r="B143" s="1">
        <f ca="1" t="shared" si="22"/>
        <v>13788</v>
      </c>
      <c r="C143" s="1">
        <f ca="1" t="shared" si="23"/>
        <v>1687</v>
      </c>
      <c r="D143" s="1">
        <f ca="1" t="shared" si="23"/>
        <v>1192</v>
      </c>
      <c r="E143" s="2">
        <f ca="1" t="shared" si="28"/>
        <v>11.5671140939597</v>
      </c>
      <c r="F143" s="2">
        <f ca="1" t="shared" si="20"/>
        <v>1.41526845637584</v>
      </c>
      <c r="G143" s="1" t="str">
        <f ca="1" t="shared" si="24"/>
        <v>Commercials</v>
      </c>
      <c r="H143" s="3">
        <f ca="1" t="shared" si="25"/>
        <v>0.0289983575256747</v>
      </c>
      <c r="I143" s="3">
        <f ca="1" t="shared" si="25"/>
        <v>0.990896884624254</v>
      </c>
      <c r="J143" s="3">
        <f ca="1" t="shared" si="25"/>
        <v>0.750170786114117</v>
      </c>
      <c r="K143" s="3">
        <f ca="1" t="shared" si="21"/>
        <v>0.670091169486502</v>
      </c>
      <c r="L143" s="1" t="str">
        <f ca="1" t="shared" si="26"/>
        <v>Insecured land tenure</v>
      </c>
      <c r="M143" s="1" t="str">
        <f ca="1" t="shared" si="27"/>
        <v>Pucca drain and uncovered </v>
      </c>
      <c r="N143" s="1" t="str">
        <f ca="1" t="shared" si="29"/>
        <v>FSM</v>
      </c>
    </row>
    <row r="144" spans="1:14">
      <c r="A144" s="3">
        <v>5121</v>
      </c>
      <c r="B144" s="1">
        <f ca="1" t="shared" si="22"/>
        <v>15984</v>
      </c>
      <c r="C144" s="1">
        <f ca="1" t="shared" si="23"/>
        <v>643</v>
      </c>
      <c r="D144" s="1">
        <f ca="1" t="shared" si="23"/>
        <v>1925</v>
      </c>
      <c r="E144" s="2">
        <f ca="1" t="shared" si="28"/>
        <v>8.30337662337662</v>
      </c>
      <c r="F144" s="2">
        <f ca="1" t="shared" si="20"/>
        <v>0.334025974025974</v>
      </c>
      <c r="G144" s="1" t="str">
        <f ca="1" t="shared" si="24"/>
        <v>Office</v>
      </c>
      <c r="H144" s="3">
        <f ca="1" t="shared" si="25"/>
        <v>0.433239264762729</v>
      </c>
      <c r="I144" s="3">
        <f ca="1" t="shared" si="25"/>
        <v>0.0525130688799846</v>
      </c>
      <c r="J144" s="3">
        <f ca="1" t="shared" si="25"/>
        <v>0.55389649162751</v>
      </c>
      <c r="K144" s="3">
        <f ca="1" t="shared" si="21"/>
        <v>0.259753818325122</v>
      </c>
      <c r="L144" s="1" t="str">
        <f ca="1" t="shared" si="26"/>
        <v>non critical</v>
      </c>
      <c r="M144" s="1" t="str">
        <f ca="1" t="shared" si="27"/>
        <v>Unserved area</v>
      </c>
      <c r="N144" s="1" t="str">
        <f ca="1" t="shared" si="29"/>
        <v>SewerageS</v>
      </c>
    </row>
    <row r="145" spans="1:14">
      <c r="A145" s="3">
        <v>5123</v>
      </c>
      <c r="B145" s="1">
        <f ca="1" t="shared" si="22"/>
        <v>7751</v>
      </c>
      <c r="C145" s="1">
        <f ca="1" t="shared" si="23"/>
        <v>75</v>
      </c>
      <c r="D145" s="1">
        <f ca="1" t="shared" si="23"/>
        <v>446</v>
      </c>
      <c r="E145" s="2">
        <f ca="1" t="shared" si="28"/>
        <v>17.3789237668161</v>
      </c>
      <c r="F145" s="2">
        <f ca="1" t="shared" ref="F145:F208" si="30">C145/D145</f>
        <v>0.168161434977578</v>
      </c>
      <c r="G145" s="1" t="str">
        <f ca="1" t="shared" si="24"/>
        <v>Office</v>
      </c>
      <c r="H145" s="3">
        <f ca="1" t="shared" si="25"/>
        <v>0.895564595783734</v>
      </c>
      <c r="I145" s="3">
        <f ca="1" t="shared" si="25"/>
        <v>0.436394233506643</v>
      </c>
      <c r="J145" s="3">
        <f ca="1" t="shared" si="25"/>
        <v>0.931226767723359</v>
      </c>
      <c r="K145" s="3">
        <f ca="1" t="shared" si="21"/>
        <v>0.575623821746837</v>
      </c>
      <c r="L145" s="1" t="str">
        <f ca="1" t="shared" si="26"/>
        <v>non critical</v>
      </c>
      <c r="M145" s="1" t="str">
        <f ca="1" t="shared" si="27"/>
        <v>Unserved area</v>
      </c>
      <c r="N145" s="1" t="str">
        <f ca="1" t="shared" si="29"/>
        <v>FSM</v>
      </c>
    </row>
    <row r="146" spans="1:14">
      <c r="A146" s="3">
        <v>5125</v>
      </c>
      <c r="B146" s="1">
        <f ca="1" t="shared" si="22"/>
        <v>13229</v>
      </c>
      <c r="C146" s="1">
        <f ca="1" t="shared" si="23"/>
        <v>911</v>
      </c>
      <c r="D146" s="1">
        <f ca="1" t="shared" si="23"/>
        <v>230</v>
      </c>
      <c r="E146" s="2">
        <f ca="1" t="shared" si="28"/>
        <v>57.5173913043478</v>
      </c>
      <c r="F146" s="2">
        <f ca="1" t="shared" si="30"/>
        <v>3.96086956521739</v>
      </c>
      <c r="G146" s="1" t="str">
        <f ca="1" t="shared" si="24"/>
        <v>Education centre</v>
      </c>
      <c r="H146" s="3">
        <f ca="1" t="shared" si="25"/>
        <v>0.759232586023172</v>
      </c>
      <c r="I146" s="3">
        <f ca="1" t="shared" si="25"/>
        <v>0.308210267022255</v>
      </c>
      <c r="J146" s="3">
        <f ca="1" t="shared" si="25"/>
        <v>0.048296501665007</v>
      </c>
      <c r="K146" s="3">
        <f ca="1" t="shared" si="21"/>
        <v>0.906671847953175</v>
      </c>
      <c r="L146" s="1" t="str">
        <f ca="1" t="shared" si="26"/>
        <v>Insecured land tenure</v>
      </c>
      <c r="M146" s="1" t="str">
        <f ca="1" t="shared" si="27"/>
        <v>Katcha drain</v>
      </c>
      <c r="N146" s="1" t="str">
        <f ca="1" t="shared" si="29"/>
        <v>Sewerage/DEWATS</v>
      </c>
    </row>
    <row r="147" spans="1:14">
      <c r="A147" s="3">
        <v>5127</v>
      </c>
      <c r="B147" s="1">
        <f ca="1" t="shared" si="22"/>
        <v>15198</v>
      </c>
      <c r="C147" s="1">
        <f ca="1" t="shared" si="23"/>
        <v>1417</v>
      </c>
      <c r="D147" s="1">
        <f ca="1" t="shared" si="23"/>
        <v>968</v>
      </c>
      <c r="E147" s="2">
        <f ca="1" t="shared" si="28"/>
        <v>15.7004132231405</v>
      </c>
      <c r="F147" s="2">
        <f ca="1" t="shared" si="30"/>
        <v>1.46384297520661</v>
      </c>
      <c r="G147" s="1" t="str">
        <f ca="1" t="shared" si="24"/>
        <v>Education centre</v>
      </c>
      <c r="H147" s="3">
        <f ca="1" t="shared" si="25"/>
        <v>0.785725132773398</v>
      </c>
      <c r="I147" s="3">
        <f ca="1" t="shared" si="25"/>
        <v>0.446306202742432</v>
      </c>
      <c r="J147" s="3">
        <f ca="1" t="shared" si="25"/>
        <v>0.755198778932614</v>
      </c>
      <c r="K147" s="3">
        <f ca="1" t="shared" si="21"/>
        <v>0.151928072253527</v>
      </c>
      <c r="L147" s="1" t="str">
        <f ca="1" t="shared" si="26"/>
        <v>non critical</v>
      </c>
      <c r="M147" s="1" t="str">
        <f ca="1" t="shared" si="27"/>
        <v>Unserved area</v>
      </c>
      <c r="N147" s="1" t="str">
        <f ca="1" t="shared" si="29"/>
        <v>Sewerage/DEWATS</v>
      </c>
    </row>
    <row r="148" spans="1:14">
      <c r="A148" s="3">
        <v>5129</v>
      </c>
      <c r="B148" s="1">
        <f ca="1" t="shared" si="22"/>
        <v>6585</v>
      </c>
      <c r="C148" s="1">
        <f ca="1" t="shared" si="23"/>
        <v>1197</v>
      </c>
      <c r="D148" s="1">
        <f ca="1" t="shared" si="23"/>
        <v>665</v>
      </c>
      <c r="E148" s="2">
        <f ca="1" t="shared" si="28"/>
        <v>9.90225563909774</v>
      </c>
      <c r="F148" s="2">
        <f ca="1" t="shared" si="30"/>
        <v>1.8</v>
      </c>
      <c r="G148" s="1" t="str">
        <f ca="1" t="shared" si="24"/>
        <v>Office</v>
      </c>
      <c r="H148" s="3">
        <f ca="1" t="shared" si="25"/>
        <v>0.0975515237885525</v>
      </c>
      <c r="I148" s="3">
        <f ca="1" t="shared" si="25"/>
        <v>0.808606215817801</v>
      </c>
      <c r="J148" s="3">
        <f ca="1" t="shared" si="25"/>
        <v>0.597880562961898</v>
      </c>
      <c r="K148" s="3">
        <f ca="1" t="shared" si="21"/>
        <v>0.078840087161538</v>
      </c>
      <c r="L148" s="1" t="str">
        <f ca="1" t="shared" si="26"/>
        <v>Insecured land tenure</v>
      </c>
      <c r="M148" s="1" t="str">
        <f ca="1" t="shared" si="27"/>
        <v>Katcha drain</v>
      </c>
      <c r="N148" s="1" t="str">
        <f ca="1" t="shared" si="29"/>
        <v>DEWATS</v>
      </c>
    </row>
    <row r="149" spans="1:14">
      <c r="A149" s="3">
        <v>5131</v>
      </c>
      <c r="B149" s="1">
        <f ca="1" t="shared" si="22"/>
        <v>8666</v>
      </c>
      <c r="C149" s="1">
        <f ca="1" t="shared" si="23"/>
        <v>87</v>
      </c>
      <c r="D149" s="1">
        <f ca="1" t="shared" si="23"/>
        <v>152</v>
      </c>
      <c r="E149" s="2">
        <f ca="1" t="shared" si="28"/>
        <v>57.0131578947368</v>
      </c>
      <c r="F149" s="2">
        <f ca="1" t="shared" si="30"/>
        <v>0.572368421052632</v>
      </c>
      <c r="G149" s="1" t="str">
        <f ca="1" t="shared" si="24"/>
        <v>Office</v>
      </c>
      <c r="H149" s="3">
        <f ca="1" t="shared" si="25"/>
        <v>0.60496058867781</v>
      </c>
      <c r="I149" s="3">
        <f ca="1" t="shared" si="25"/>
        <v>0.94171972611461</v>
      </c>
      <c r="J149" s="3">
        <f ca="1" t="shared" si="25"/>
        <v>0.223438578712136</v>
      </c>
      <c r="K149" s="3">
        <f ca="1" t="shared" si="21"/>
        <v>0.476042505274004</v>
      </c>
      <c r="L149" s="1" t="str">
        <f ca="1" t="shared" si="26"/>
        <v>Insecured land tenure</v>
      </c>
      <c r="M149" s="1" t="str">
        <f ca="1" t="shared" si="27"/>
        <v>Pucca drain and uncovered </v>
      </c>
      <c r="N149" s="1" t="str">
        <f ca="1" t="shared" si="29"/>
        <v>FSM</v>
      </c>
    </row>
    <row r="150" spans="1:14">
      <c r="A150" s="3">
        <v>5133</v>
      </c>
      <c r="B150" s="1">
        <f ca="1" t="shared" si="22"/>
        <v>12172</v>
      </c>
      <c r="C150" s="1">
        <f ca="1" t="shared" si="23"/>
        <v>1470</v>
      </c>
      <c r="D150" s="1">
        <f ca="1" t="shared" si="23"/>
        <v>696</v>
      </c>
      <c r="E150" s="2">
        <f ca="1" t="shared" si="28"/>
        <v>17.4885057471264</v>
      </c>
      <c r="F150" s="2">
        <f ca="1" t="shared" si="30"/>
        <v>2.11206896551724</v>
      </c>
      <c r="G150" s="1" t="str">
        <f ca="1" t="shared" si="24"/>
        <v>Commercials</v>
      </c>
      <c r="H150" s="3">
        <f ca="1" t="shared" si="25"/>
        <v>0.995567853278343</v>
      </c>
      <c r="I150" s="3">
        <f ca="1" t="shared" si="25"/>
        <v>0.149302676394359</v>
      </c>
      <c r="J150" s="3">
        <f ca="1" t="shared" si="25"/>
        <v>0.287686208190764</v>
      </c>
      <c r="K150" s="3">
        <f ca="1" t="shared" si="21"/>
        <v>0.223218118974368</v>
      </c>
      <c r="L150" s="1" t="str">
        <f ca="1" t="shared" si="26"/>
        <v>non critical</v>
      </c>
      <c r="M150" s="1" t="str">
        <f ca="1" t="shared" si="27"/>
        <v>Katcha drain</v>
      </c>
      <c r="N150" s="1" t="str">
        <f ca="1" t="shared" si="29"/>
        <v>Sewerage/ FSM</v>
      </c>
    </row>
    <row r="151" spans="1:14">
      <c r="A151" s="3">
        <v>5135</v>
      </c>
      <c r="B151" s="1">
        <f ca="1" t="shared" si="22"/>
        <v>2829</v>
      </c>
      <c r="C151" s="1">
        <f ca="1" t="shared" si="23"/>
        <v>1751</v>
      </c>
      <c r="D151" s="1">
        <f ca="1" t="shared" si="23"/>
        <v>182</v>
      </c>
      <c r="E151" s="2">
        <f ca="1" t="shared" si="28"/>
        <v>15.543956043956</v>
      </c>
      <c r="F151" s="2">
        <f ca="1" t="shared" si="30"/>
        <v>9.62087912087912</v>
      </c>
      <c r="G151" s="1" t="str">
        <f ca="1" t="shared" si="24"/>
        <v>Education centre</v>
      </c>
      <c r="H151" s="3">
        <f ca="1" t="shared" si="25"/>
        <v>0.85988835816007</v>
      </c>
      <c r="I151" s="3">
        <f ca="1" t="shared" si="25"/>
        <v>0.0256502402764591</v>
      </c>
      <c r="J151" s="3">
        <f ca="1" t="shared" si="25"/>
        <v>0.478324438285046</v>
      </c>
      <c r="K151" s="3">
        <f ca="1" t="shared" si="21"/>
        <v>0.902575541419913</v>
      </c>
      <c r="L151" s="1" t="str">
        <f ca="1" t="shared" si="26"/>
        <v>non critical</v>
      </c>
      <c r="M151" s="1" t="str">
        <f ca="1" t="shared" si="27"/>
        <v>Pucca drain and uncovered </v>
      </c>
      <c r="N151" s="1" t="str">
        <f ca="1" t="shared" si="29"/>
        <v>FSM</v>
      </c>
    </row>
    <row r="152" spans="1:14">
      <c r="A152" s="3">
        <v>5137</v>
      </c>
      <c r="B152" s="1">
        <f ca="1" t="shared" si="22"/>
        <v>1745</v>
      </c>
      <c r="C152" s="1">
        <f ca="1" t="shared" si="23"/>
        <v>1806</v>
      </c>
      <c r="D152" s="1">
        <f ca="1" t="shared" si="23"/>
        <v>562</v>
      </c>
      <c r="E152" s="2">
        <f ca="1" t="shared" si="28"/>
        <v>3.10498220640569</v>
      </c>
      <c r="F152" s="2">
        <f ca="1" t="shared" si="30"/>
        <v>3.2135231316726</v>
      </c>
      <c r="G152" s="1" t="str">
        <f ca="1" t="shared" si="24"/>
        <v>Office</v>
      </c>
      <c r="H152" s="3">
        <f ca="1" t="shared" si="25"/>
        <v>0.818355933397413</v>
      </c>
      <c r="I152" s="3">
        <f ca="1" t="shared" si="25"/>
        <v>0.660277869119743</v>
      </c>
      <c r="J152" s="3">
        <f ca="1" t="shared" si="25"/>
        <v>0.837040427488138</v>
      </c>
      <c r="K152" s="3">
        <f ca="1" t="shared" si="21"/>
        <v>0.964266312034099</v>
      </c>
      <c r="L152" s="1" t="str">
        <f ca="1" t="shared" si="26"/>
        <v>non critical</v>
      </c>
      <c r="M152" s="1" t="str">
        <f ca="1" t="shared" si="27"/>
        <v>Katcha drain</v>
      </c>
      <c r="N152" s="1" t="str">
        <f ca="1" t="shared" si="29"/>
        <v>Sewerage/DEWATS</v>
      </c>
    </row>
    <row r="153" spans="1:14">
      <c r="A153" s="3">
        <v>5139</v>
      </c>
      <c r="B153" s="1">
        <f ca="1" t="shared" si="22"/>
        <v>17256</v>
      </c>
      <c r="C153" s="1">
        <f ca="1" t="shared" si="23"/>
        <v>429</v>
      </c>
      <c r="D153" s="1">
        <f ca="1" t="shared" si="23"/>
        <v>1330</v>
      </c>
      <c r="E153" s="2">
        <f ca="1" t="shared" si="28"/>
        <v>12.9744360902256</v>
      </c>
      <c r="F153" s="2">
        <f ca="1" t="shared" si="30"/>
        <v>0.322556390977444</v>
      </c>
      <c r="G153" s="1" t="str">
        <f ca="1" t="shared" si="24"/>
        <v>Education centre</v>
      </c>
      <c r="H153" s="3">
        <f ca="1" t="shared" si="25"/>
        <v>0.613849853677058</v>
      </c>
      <c r="I153" s="3">
        <f ca="1" t="shared" si="25"/>
        <v>0.8895207473106</v>
      </c>
      <c r="J153" s="3">
        <f ca="1" t="shared" si="25"/>
        <v>0.809240482234315</v>
      </c>
      <c r="K153" s="3">
        <f ca="1" t="shared" si="21"/>
        <v>0.507249272496873</v>
      </c>
      <c r="L153" s="1" t="str">
        <f ca="1" t="shared" si="26"/>
        <v>Critical </v>
      </c>
      <c r="M153" s="1" t="str">
        <f ca="1" t="shared" si="27"/>
        <v>Katcha drain</v>
      </c>
      <c r="N153" s="1" t="str">
        <f ca="1" t="shared" si="29"/>
        <v>DEWATS</v>
      </c>
    </row>
    <row r="154" spans="1:14">
      <c r="A154" s="3">
        <v>5141</v>
      </c>
      <c r="B154" s="1">
        <f ca="1" t="shared" si="22"/>
        <v>636</v>
      </c>
      <c r="C154" s="1">
        <f ca="1" t="shared" si="23"/>
        <v>117</v>
      </c>
      <c r="D154" s="1">
        <f ca="1" t="shared" si="23"/>
        <v>979</v>
      </c>
      <c r="E154" s="2">
        <f ca="1" t="shared" si="28"/>
        <v>0.649642492339122</v>
      </c>
      <c r="F154" s="2">
        <f ca="1" t="shared" si="30"/>
        <v>0.119509703779367</v>
      </c>
      <c r="G154" s="1" t="str">
        <f ca="1" t="shared" si="24"/>
        <v>Office</v>
      </c>
      <c r="H154" s="3">
        <f ca="1" t="shared" si="25"/>
        <v>0.715711885275627</v>
      </c>
      <c r="I154" s="3">
        <f ca="1" t="shared" si="25"/>
        <v>0.567554589634306</v>
      </c>
      <c r="J154" s="3">
        <f ca="1" t="shared" si="25"/>
        <v>0.474377039751978</v>
      </c>
      <c r="K154" s="3">
        <f ca="1" t="shared" si="21"/>
        <v>0.0473996728914687</v>
      </c>
      <c r="L154" s="1" t="str">
        <f ca="1" t="shared" si="26"/>
        <v>Critical </v>
      </c>
      <c r="M154" s="1" t="str">
        <f ca="1" t="shared" si="27"/>
        <v>Katcha drain</v>
      </c>
      <c r="N154" s="1" t="str">
        <f ca="1" t="shared" si="29"/>
        <v>DEWATS</v>
      </c>
    </row>
    <row r="155" spans="1:14">
      <c r="A155" s="3">
        <v>5143</v>
      </c>
      <c r="B155" s="1">
        <f ca="1" t="shared" si="22"/>
        <v>15275</v>
      </c>
      <c r="C155" s="1">
        <f ca="1" t="shared" si="23"/>
        <v>659</v>
      </c>
      <c r="D155" s="1">
        <f ca="1" t="shared" si="23"/>
        <v>549</v>
      </c>
      <c r="E155" s="2">
        <f ca="1" t="shared" si="28"/>
        <v>27.8233151183971</v>
      </c>
      <c r="F155" s="2">
        <f ca="1" t="shared" si="30"/>
        <v>1.20036429872495</v>
      </c>
      <c r="G155" s="1" t="str">
        <f ca="1" t="shared" si="24"/>
        <v>Commercials</v>
      </c>
      <c r="H155" s="3">
        <f ca="1" t="shared" si="25"/>
        <v>0.852080068407679</v>
      </c>
      <c r="I155" s="3">
        <f ca="1" t="shared" si="25"/>
        <v>0.983152707607519</v>
      </c>
      <c r="J155" s="3">
        <f ca="1" t="shared" si="25"/>
        <v>0.827299415539504</v>
      </c>
      <c r="K155" s="3">
        <f ca="1" t="shared" si="21"/>
        <v>0.691434655688125</v>
      </c>
      <c r="L155" s="1" t="str">
        <f ca="1" t="shared" si="26"/>
        <v>Critical </v>
      </c>
      <c r="M155" s="1" t="str">
        <f ca="1" t="shared" si="27"/>
        <v>Katcha drain</v>
      </c>
      <c r="N155" s="1" t="str">
        <f ca="1" t="shared" si="29"/>
        <v>FSM</v>
      </c>
    </row>
    <row r="156" spans="1:14">
      <c r="A156" s="3">
        <v>5145</v>
      </c>
      <c r="B156" s="1">
        <f ca="1" t="shared" si="22"/>
        <v>12967</v>
      </c>
      <c r="C156" s="1">
        <f ca="1" t="shared" si="23"/>
        <v>1614</v>
      </c>
      <c r="D156" s="1">
        <f ca="1" t="shared" si="23"/>
        <v>437</v>
      </c>
      <c r="E156" s="2">
        <f ca="1" t="shared" si="28"/>
        <v>29.6727688787185</v>
      </c>
      <c r="F156" s="2">
        <f ca="1" t="shared" si="30"/>
        <v>3.69336384439359</v>
      </c>
      <c r="G156" s="1" t="str">
        <f ca="1" t="shared" si="24"/>
        <v>Education centre</v>
      </c>
      <c r="H156" s="3">
        <f ca="1" t="shared" si="25"/>
        <v>0.890807534787927</v>
      </c>
      <c r="I156" s="3">
        <f ca="1" t="shared" si="25"/>
        <v>0.0868751423381833</v>
      </c>
      <c r="J156" s="3">
        <f ca="1" t="shared" si="25"/>
        <v>0.750733968449638</v>
      </c>
      <c r="K156" s="3">
        <f ca="1" t="shared" si="21"/>
        <v>0.218172735938769</v>
      </c>
      <c r="L156" s="1" t="str">
        <f ca="1" t="shared" si="26"/>
        <v>Insecured land tenure</v>
      </c>
      <c r="M156" s="1" t="str">
        <f ca="1" t="shared" si="27"/>
        <v>Katcha drain</v>
      </c>
      <c r="N156" s="1" t="str">
        <f ca="1" t="shared" si="29"/>
        <v>Sewerage/ FSM</v>
      </c>
    </row>
    <row r="157" spans="1:14">
      <c r="A157" s="3">
        <v>5147</v>
      </c>
      <c r="B157" s="1">
        <f ca="1" t="shared" si="22"/>
        <v>7093</v>
      </c>
      <c r="C157" s="1">
        <f ca="1" t="shared" si="23"/>
        <v>573</v>
      </c>
      <c r="D157" s="1">
        <f ca="1" t="shared" si="23"/>
        <v>1136</v>
      </c>
      <c r="E157" s="2">
        <f ca="1" t="shared" si="28"/>
        <v>6.24383802816901</v>
      </c>
      <c r="F157" s="2">
        <f ca="1" t="shared" si="30"/>
        <v>0.504401408450704</v>
      </c>
      <c r="G157" s="1" t="str">
        <f ca="1" t="shared" si="24"/>
        <v>Education centre</v>
      </c>
      <c r="H157" s="3">
        <f ca="1" t="shared" si="25"/>
        <v>0.0383785968619612</v>
      </c>
      <c r="I157" s="3">
        <f ca="1" t="shared" si="25"/>
        <v>0.191256227947499</v>
      </c>
      <c r="J157" s="3">
        <f ca="1" t="shared" si="25"/>
        <v>0.338855928788658</v>
      </c>
      <c r="K157" s="3">
        <f ca="1" t="shared" si="21"/>
        <v>0.385255022515867</v>
      </c>
      <c r="L157" s="1" t="str">
        <f ca="1" t="shared" si="26"/>
        <v>non critical</v>
      </c>
      <c r="M157" s="1" t="str">
        <f ca="1" t="shared" si="27"/>
        <v>Katcha drain</v>
      </c>
      <c r="N157" s="1" t="str">
        <f ca="1" t="shared" si="29"/>
        <v>Sewerage/DEWATS</v>
      </c>
    </row>
    <row r="158" spans="1:14">
      <c r="A158" s="3">
        <v>5149</v>
      </c>
      <c r="B158" s="1">
        <f ca="1" t="shared" si="22"/>
        <v>18861</v>
      </c>
      <c r="C158" s="1">
        <f ca="1" t="shared" si="23"/>
        <v>1171</v>
      </c>
      <c r="D158" s="1">
        <f ca="1" t="shared" si="23"/>
        <v>1739</v>
      </c>
      <c r="E158" s="2">
        <f ca="1" t="shared" si="28"/>
        <v>10.8458884416331</v>
      </c>
      <c r="F158" s="2">
        <f ca="1" t="shared" si="30"/>
        <v>0.673375503162737</v>
      </c>
      <c r="G158" s="1" t="str">
        <f ca="1" t="shared" si="24"/>
        <v>Education centre</v>
      </c>
      <c r="H158" s="3">
        <f ca="1" t="shared" si="25"/>
        <v>0.88105973987567</v>
      </c>
      <c r="I158" s="3">
        <f ca="1" t="shared" si="25"/>
        <v>0.962987635520292</v>
      </c>
      <c r="J158" s="3">
        <f ca="1" t="shared" si="25"/>
        <v>0.665337745387399</v>
      </c>
      <c r="K158" s="3">
        <f ca="1" t="shared" si="21"/>
        <v>0.883844496503962</v>
      </c>
      <c r="L158" s="1" t="str">
        <f ca="1" t="shared" si="26"/>
        <v>Critical </v>
      </c>
      <c r="M158" s="1" t="str">
        <f ca="1" t="shared" si="27"/>
        <v>Pucca drain and uncovered </v>
      </c>
      <c r="N158" s="1" t="str">
        <f ca="1" t="shared" si="29"/>
        <v>Sewerage/ FSM</v>
      </c>
    </row>
    <row r="159" spans="1:14">
      <c r="A159" s="3">
        <v>6001</v>
      </c>
      <c r="B159" s="1">
        <f ca="1" t="shared" si="22"/>
        <v>13758</v>
      </c>
      <c r="C159" s="1">
        <f ca="1">RANDBETWEEN(1,2000)</f>
        <v>1395</v>
      </c>
      <c r="D159" s="1">
        <f ca="1" t="shared" si="23"/>
        <v>1112</v>
      </c>
      <c r="E159" s="2">
        <f ca="1" t="shared" si="28"/>
        <v>12.3723021582734</v>
      </c>
      <c r="F159" s="2">
        <f ca="1" t="shared" si="30"/>
        <v>1.2544964028777</v>
      </c>
      <c r="G159" s="1" t="str">
        <f ca="1" t="shared" si="24"/>
        <v>Office</v>
      </c>
      <c r="H159" s="3">
        <f ca="1" t="shared" si="25"/>
        <v>0.364749004514544</v>
      </c>
      <c r="I159" s="3">
        <f ca="1" t="shared" si="25"/>
        <v>0.698303644225841</v>
      </c>
      <c r="J159" s="3">
        <f ca="1" t="shared" si="25"/>
        <v>0.0825766848152931</v>
      </c>
      <c r="K159" s="3">
        <f ca="1" t="shared" si="21"/>
        <v>0.168751555171006</v>
      </c>
      <c r="L159" s="1" t="str">
        <f ca="1" t="shared" si="26"/>
        <v>Critical </v>
      </c>
      <c r="M159" s="1" t="str">
        <f ca="1" t="shared" si="27"/>
        <v>Katcha drain</v>
      </c>
      <c r="N159" s="1" t="str">
        <f ca="1" t="shared" si="29"/>
        <v>Sewerage/ FSM</v>
      </c>
    </row>
    <row r="160" spans="1:14">
      <c r="A160" s="3">
        <v>6003</v>
      </c>
      <c r="B160" s="1">
        <f ca="1" t="shared" si="22"/>
        <v>2115</v>
      </c>
      <c r="C160" s="1">
        <f ca="1" t="shared" si="23"/>
        <v>717</v>
      </c>
      <c r="D160" s="1">
        <f ca="1" t="shared" si="23"/>
        <v>1536</v>
      </c>
      <c r="E160" s="2">
        <f ca="1" t="shared" si="28"/>
        <v>1.376953125</v>
      </c>
      <c r="F160" s="2">
        <f ca="1" t="shared" si="30"/>
        <v>0.466796875</v>
      </c>
      <c r="G160" s="1" t="str">
        <f ca="1" t="shared" si="24"/>
        <v>Education centre</v>
      </c>
      <c r="H160" s="3">
        <f ca="1" t="shared" si="25"/>
        <v>0.689661002781562</v>
      </c>
      <c r="I160" s="3">
        <f ca="1" t="shared" si="25"/>
        <v>0.845292160980755</v>
      </c>
      <c r="J160" s="3">
        <f ca="1" t="shared" si="25"/>
        <v>0.151254893916142</v>
      </c>
      <c r="K160" s="3">
        <f ca="1" t="shared" si="21"/>
        <v>0.644280427610951</v>
      </c>
      <c r="L160" s="1" t="str">
        <f ca="1" t="shared" si="26"/>
        <v>non critical</v>
      </c>
      <c r="M160" s="1" t="str">
        <f ca="1" t="shared" si="27"/>
        <v>Covered pucca drain</v>
      </c>
      <c r="N160" s="1" t="str">
        <f ca="1" t="shared" si="29"/>
        <v>Sewerage/DEWATS</v>
      </c>
    </row>
    <row r="161" spans="1:14">
      <c r="A161" s="3">
        <v>6005</v>
      </c>
      <c r="B161" s="1">
        <f ca="1" t="shared" si="22"/>
        <v>14560</v>
      </c>
      <c r="C161" s="1">
        <f ca="1" t="shared" si="23"/>
        <v>648</v>
      </c>
      <c r="D161" s="1">
        <f ca="1" t="shared" si="23"/>
        <v>725</v>
      </c>
      <c r="E161" s="2">
        <f ca="1" t="shared" si="28"/>
        <v>20.0827586206897</v>
      </c>
      <c r="F161" s="2">
        <f ca="1" t="shared" si="30"/>
        <v>0.893793103448276</v>
      </c>
      <c r="G161" s="1" t="str">
        <f ca="1" t="shared" si="24"/>
        <v>Office</v>
      </c>
      <c r="H161" s="3">
        <f ca="1" t="shared" si="25"/>
        <v>0.342032831916994</v>
      </c>
      <c r="I161" s="3">
        <f ca="1" t="shared" si="25"/>
        <v>0.590051467874516</v>
      </c>
      <c r="J161" s="3">
        <f ca="1" t="shared" si="25"/>
        <v>0.830189821092773</v>
      </c>
      <c r="K161" s="3">
        <f ca="1" t="shared" si="21"/>
        <v>0.430879124897918</v>
      </c>
      <c r="L161" s="1" t="str">
        <f ca="1" t="shared" si="26"/>
        <v>Critical </v>
      </c>
      <c r="M161" s="1" t="str">
        <f ca="1" t="shared" si="27"/>
        <v>Pucca drain and uncovered </v>
      </c>
      <c r="N161" s="1" t="str">
        <f ca="1" t="shared" si="29"/>
        <v>DEWATS</v>
      </c>
    </row>
    <row r="162" spans="1:14">
      <c r="A162" s="3">
        <v>6007</v>
      </c>
      <c r="B162" s="1">
        <f ca="1" t="shared" si="22"/>
        <v>9224</v>
      </c>
      <c r="C162" s="1">
        <f ca="1" t="shared" si="23"/>
        <v>1352</v>
      </c>
      <c r="D162" s="1">
        <f ca="1" t="shared" si="23"/>
        <v>530</v>
      </c>
      <c r="E162" s="2">
        <f ca="1" t="shared" si="28"/>
        <v>17.4037735849057</v>
      </c>
      <c r="F162" s="2">
        <f ca="1" t="shared" si="30"/>
        <v>2.55094339622641</v>
      </c>
      <c r="G162" s="1" t="str">
        <f ca="1" t="shared" si="24"/>
        <v>Residential </v>
      </c>
      <c r="H162" s="3">
        <f ca="1" t="shared" si="25"/>
        <v>0.574381894241703</v>
      </c>
      <c r="I162" s="3">
        <f ca="1" t="shared" si="25"/>
        <v>0.110321823029466</v>
      </c>
      <c r="J162" s="3">
        <f ca="1" t="shared" si="25"/>
        <v>0.969054809429919</v>
      </c>
      <c r="K162" s="3">
        <f ca="1" t="shared" si="21"/>
        <v>0.29401512870035</v>
      </c>
      <c r="L162" s="1" t="str">
        <f ca="1" t="shared" si="26"/>
        <v>non critical</v>
      </c>
      <c r="M162" s="1" t="str">
        <f ca="1" t="shared" si="27"/>
        <v>Pucca drain and uncovered </v>
      </c>
      <c r="N162" s="1" t="str">
        <f ca="1" t="shared" si="29"/>
        <v>Sewerage/ FSM</v>
      </c>
    </row>
    <row r="163" spans="1:14">
      <c r="A163" s="3">
        <v>6009</v>
      </c>
      <c r="B163" s="1">
        <f ca="1" t="shared" si="22"/>
        <v>11948</v>
      </c>
      <c r="C163" s="1">
        <f ca="1" t="shared" si="23"/>
        <v>707</v>
      </c>
      <c r="D163" s="1">
        <f ca="1" t="shared" si="23"/>
        <v>1645</v>
      </c>
      <c r="E163" s="2">
        <f ca="1" t="shared" si="28"/>
        <v>7.26322188449848</v>
      </c>
      <c r="F163" s="2">
        <f ca="1" t="shared" si="30"/>
        <v>0.429787234042553</v>
      </c>
      <c r="G163" s="1" t="str">
        <f ca="1" t="shared" si="24"/>
        <v>Commercials</v>
      </c>
      <c r="H163" s="3">
        <f ca="1" t="shared" si="25"/>
        <v>0.542343607572049</v>
      </c>
      <c r="I163" s="3">
        <f ca="1" t="shared" si="25"/>
        <v>0.321253885169895</v>
      </c>
      <c r="J163" s="3">
        <f ca="1" t="shared" si="25"/>
        <v>0.96330888437043</v>
      </c>
      <c r="K163" s="3">
        <f ca="1" t="shared" si="21"/>
        <v>0.866261372790456</v>
      </c>
      <c r="L163" s="1" t="str">
        <f ca="1" t="shared" si="26"/>
        <v>Insecured land tenure</v>
      </c>
      <c r="M163" s="1" t="str">
        <f ca="1" t="shared" si="27"/>
        <v>Unserved area</v>
      </c>
      <c r="N163" s="1" t="str">
        <f ca="1" t="shared" si="29"/>
        <v>DEWATS</v>
      </c>
    </row>
    <row r="164" spans="1:14">
      <c r="A164" s="3">
        <v>6011</v>
      </c>
      <c r="B164" s="1">
        <f ca="1" t="shared" si="22"/>
        <v>14852</v>
      </c>
      <c r="C164" s="1">
        <f ca="1" t="shared" si="23"/>
        <v>1318</v>
      </c>
      <c r="D164" s="1">
        <f ca="1" t="shared" si="23"/>
        <v>1308</v>
      </c>
      <c r="E164" s="2">
        <f ca="1" t="shared" si="28"/>
        <v>11.3547400611621</v>
      </c>
      <c r="F164" s="2">
        <f ca="1" t="shared" si="30"/>
        <v>1.00764525993884</v>
      </c>
      <c r="G164" s="1" t="str">
        <f ca="1" t="shared" si="24"/>
        <v>Education centre</v>
      </c>
      <c r="H164" s="3">
        <f ca="1" t="shared" si="25"/>
        <v>0.175830686497327</v>
      </c>
      <c r="I164" s="3">
        <f ca="1" t="shared" si="25"/>
        <v>0.65153054477118</v>
      </c>
      <c r="J164" s="3">
        <f ca="1" t="shared" si="25"/>
        <v>0.973931131415968</v>
      </c>
      <c r="K164" s="3">
        <f ca="1" t="shared" si="21"/>
        <v>0.298699136771739</v>
      </c>
      <c r="L164" s="1" t="str">
        <f ca="1" t="shared" si="26"/>
        <v>Critical </v>
      </c>
      <c r="M164" s="1" t="str">
        <f ca="1" t="shared" si="27"/>
        <v>Katcha drain</v>
      </c>
      <c r="N164" s="1" t="str">
        <f ca="1" t="shared" si="29"/>
        <v>Sewerage/ FSM</v>
      </c>
    </row>
    <row r="165" spans="1:14">
      <c r="A165" s="3">
        <v>6013</v>
      </c>
      <c r="B165" s="1">
        <f ca="1" t="shared" si="22"/>
        <v>12722</v>
      </c>
      <c r="C165" s="1">
        <f ca="1" t="shared" si="23"/>
        <v>441</v>
      </c>
      <c r="D165" s="1">
        <f ca="1" t="shared" si="23"/>
        <v>1788</v>
      </c>
      <c r="E165" s="2">
        <f ca="1" t="shared" si="28"/>
        <v>7.11521252796421</v>
      </c>
      <c r="F165" s="2">
        <f ca="1" t="shared" si="30"/>
        <v>0.246644295302013</v>
      </c>
      <c r="G165" s="1" t="str">
        <f ca="1" t="shared" si="24"/>
        <v>Commercials</v>
      </c>
      <c r="H165" s="3">
        <f ca="1" t="shared" si="25"/>
        <v>0.0741242884663678</v>
      </c>
      <c r="I165" s="3">
        <f ca="1" t="shared" si="25"/>
        <v>0.20518573224572</v>
      </c>
      <c r="J165" s="3">
        <f ca="1" t="shared" si="25"/>
        <v>0.784392157802762</v>
      </c>
      <c r="K165" s="3">
        <f ca="1" t="shared" si="21"/>
        <v>0.152124782598717</v>
      </c>
      <c r="L165" s="1" t="str">
        <f ca="1" t="shared" si="26"/>
        <v>Critical </v>
      </c>
      <c r="M165" s="1" t="str">
        <f ca="1" t="shared" si="27"/>
        <v>Covered pucca drain</v>
      </c>
      <c r="N165" s="1" t="str">
        <f ca="1" t="shared" si="29"/>
        <v>Sewerage/ FSM</v>
      </c>
    </row>
    <row r="166" spans="1:14">
      <c r="A166" s="3">
        <v>6015</v>
      </c>
      <c r="B166" s="1">
        <f ca="1" t="shared" si="22"/>
        <v>7547</v>
      </c>
      <c r="C166" s="1">
        <f ca="1" t="shared" si="23"/>
        <v>1785</v>
      </c>
      <c r="D166" s="1">
        <f ca="1" t="shared" si="23"/>
        <v>378</v>
      </c>
      <c r="E166" s="2">
        <f ca="1" t="shared" si="28"/>
        <v>19.9656084656085</v>
      </c>
      <c r="F166" s="2">
        <f ca="1" t="shared" si="30"/>
        <v>4.72222222222222</v>
      </c>
      <c r="G166" s="1" t="str">
        <f ca="1" t="shared" si="24"/>
        <v>Commercials</v>
      </c>
      <c r="H166" s="3">
        <f ca="1" t="shared" si="25"/>
        <v>0.769519744489225</v>
      </c>
      <c r="I166" s="3">
        <f ca="1" t="shared" si="25"/>
        <v>0.2137298916071</v>
      </c>
      <c r="J166" s="3">
        <f ca="1" t="shared" si="25"/>
        <v>0.0882066807852726</v>
      </c>
      <c r="K166" s="3">
        <f ca="1" t="shared" si="21"/>
        <v>0.170844429813818</v>
      </c>
      <c r="L166" s="1" t="str">
        <f ca="1" t="shared" si="26"/>
        <v>Insecured land tenure</v>
      </c>
      <c r="M166" s="1" t="str">
        <f ca="1" t="shared" si="27"/>
        <v>Covered pucca drain</v>
      </c>
      <c r="N166" s="1" t="str">
        <f ca="1" t="shared" si="29"/>
        <v>FSM</v>
      </c>
    </row>
    <row r="167" spans="1:14">
      <c r="A167" s="3">
        <v>6017</v>
      </c>
      <c r="B167" s="1">
        <f ca="1" t="shared" si="22"/>
        <v>2647</v>
      </c>
      <c r="C167" s="1">
        <f ca="1" t="shared" si="23"/>
        <v>403</v>
      </c>
      <c r="D167" s="1">
        <f ca="1" t="shared" si="23"/>
        <v>1923</v>
      </c>
      <c r="E167" s="2">
        <f ca="1" t="shared" si="28"/>
        <v>1.37649505980239</v>
      </c>
      <c r="F167" s="2">
        <f ca="1" t="shared" si="30"/>
        <v>0.209568382735309</v>
      </c>
      <c r="G167" s="1" t="str">
        <f ca="1" t="shared" si="24"/>
        <v>Residential </v>
      </c>
      <c r="H167" s="3">
        <f ca="1" t="shared" si="25"/>
        <v>0.0995145635195065</v>
      </c>
      <c r="I167" s="3">
        <f ca="1" t="shared" si="25"/>
        <v>0.704806817473259</v>
      </c>
      <c r="J167" s="3">
        <f ca="1" t="shared" si="25"/>
        <v>0.470362189790725</v>
      </c>
      <c r="K167" s="3">
        <f ca="1" t="shared" si="21"/>
        <v>0.374134652747779</v>
      </c>
      <c r="L167" s="1" t="str">
        <f ca="1" t="shared" si="26"/>
        <v>non critical</v>
      </c>
      <c r="M167" s="1" t="str">
        <f ca="1" t="shared" si="27"/>
        <v>Katcha drain</v>
      </c>
      <c r="N167" s="1" t="str">
        <f ca="1" t="shared" si="29"/>
        <v>DEWATS</v>
      </c>
    </row>
    <row r="168" spans="1:14">
      <c r="A168" s="3">
        <v>6019</v>
      </c>
      <c r="B168" s="1">
        <f ca="1" t="shared" si="22"/>
        <v>1620</v>
      </c>
      <c r="C168" s="1">
        <f ca="1" t="shared" si="23"/>
        <v>721</v>
      </c>
      <c r="D168" s="1">
        <f ca="1" t="shared" si="23"/>
        <v>1410</v>
      </c>
      <c r="E168" s="2">
        <f ca="1" t="shared" si="28"/>
        <v>1.14893617021277</v>
      </c>
      <c r="F168" s="2">
        <f ca="1" t="shared" si="30"/>
        <v>0.511347517730496</v>
      </c>
      <c r="G168" s="1" t="str">
        <f ca="1" t="shared" si="24"/>
        <v>Education centre</v>
      </c>
      <c r="H168" s="3">
        <f ca="1" t="shared" si="25"/>
        <v>0.452828872588237</v>
      </c>
      <c r="I168" s="3">
        <f ca="1" t="shared" si="25"/>
        <v>0.300951595257799</v>
      </c>
      <c r="J168" s="3">
        <f ca="1" t="shared" si="25"/>
        <v>0.361267579468076</v>
      </c>
      <c r="K168" s="3">
        <f ca="1" t="shared" si="21"/>
        <v>0.953945352859424</v>
      </c>
      <c r="L168" s="1" t="str">
        <f ca="1" t="shared" si="26"/>
        <v>non critical</v>
      </c>
      <c r="M168" s="1" t="str">
        <f ca="1" t="shared" si="27"/>
        <v>Pucca drain and uncovered </v>
      </c>
      <c r="N168" s="1" t="str">
        <f ca="1" t="shared" si="29"/>
        <v>SewerageS</v>
      </c>
    </row>
    <row r="169" spans="1:14">
      <c r="A169" s="3">
        <v>6021</v>
      </c>
      <c r="B169" s="1">
        <f ca="1" t="shared" si="22"/>
        <v>12388</v>
      </c>
      <c r="C169" s="1">
        <f ca="1" t="shared" si="23"/>
        <v>145</v>
      </c>
      <c r="D169" s="1">
        <f ca="1" t="shared" si="23"/>
        <v>1550</v>
      </c>
      <c r="E169" s="2">
        <f ca="1" t="shared" si="28"/>
        <v>7.99225806451613</v>
      </c>
      <c r="F169" s="2">
        <f ca="1" t="shared" si="30"/>
        <v>0.0935483870967742</v>
      </c>
      <c r="G169" s="1" t="str">
        <f ca="1" t="shared" si="24"/>
        <v>Office</v>
      </c>
      <c r="H169" s="3">
        <f ca="1" t="shared" si="25"/>
        <v>0.891759933292608</v>
      </c>
      <c r="I169" s="3">
        <f ca="1" t="shared" si="25"/>
        <v>0.0133714734759531</v>
      </c>
      <c r="J169" s="3">
        <f ca="1" t="shared" si="25"/>
        <v>0.481218534943862</v>
      </c>
      <c r="K169" s="3">
        <f ca="1" t="shared" si="21"/>
        <v>0.493322263002406</v>
      </c>
      <c r="L169" s="1" t="str">
        <f ca="1" t="shared" si="26"/>
        <v>Insecured land tenure</v>
      </c>
      <c r="M169" s="1" t="str">
        <f ca="1" t="shared" si="27"/>
        <v>Pucca drain and uncovered </v>
      </c>
      <c r="N169" s="1" t="str">
        <f ca="1" t="shared" si="29"/>
        <v>FSM</v>
      </c>
    </row>
    <row r="170" spans="1:14">
      <c r="A170" s="3">
        <v>6023</v>
      </c>
      <c r="B170" s="1">
        <f ca="1" t="shared" si="22"/>
        <v>6491</v>
      </c>
      <c r="C170" s="1">
        <f ca="1" t="shared" si="23"/>
        <v>1344</v>
      </c>
      <c r="D170" s="1">
        <f ca="1" t="shared" si="23"/>
        <v>304</v>
      </c>
      <c r="E170" s="2">
        <f ca="1" t="shared" si="28"/>
        <v>21.3519736842105</v>
      </c>
      <c r="F170" s="2">
        <f ca="1" t="shared" si="30"/>
        <v>4.42105263157895</v>
      </c>
      <c r="G170" s="1" t="str">
        <f ca="1" t="shared" si="24"/>
        <v>Office</v>
      </c>
      <c r="H170" s="3">
        <f ca="1" t="shared" si="25"/>
        <v>0.52371040171931</v>
      </c>
      <c r="I170" s="3">
        <f ca="1" t="shared" si="25"/>
        <v>0.088992230417162</v>
      </c>
      <c r="J170" s="3">
        <f ca="1" t="shared" si="25"/>
        <v>0.4166895500204</v>
      </c>
      <c r="K170" s="3">
        <f ca="1" t="shared" si="21"/>
        <v>0.835450099276101</v>
      </c>
      <c r="L170" s="1" t="str">
        <f ca="1" t="shared" si="26"/>
        <v>Critical </v>
      </c>
      <c r="M170" s="1" t="str">
        <f ca="1" t="shared" si="27"/>
        <v>Pucca drain and uncovered </v>
      </c>
      <c r="N170" s="1" t="str">
        <f ca="1" t="shared" si="29"/>
        <v>FSM</v>
      </c>
    </row>
    <row r="171" spans="1:14">
      <c r="A171" s="3">
        <v>6025</v>
      </c>
      <c r="B171" s="1">
        <f ca="1" t="shared" si="22"/>
        <v>4535</v>
      </c>
      <c r="C171" s="1">
        <f ca="1" t="shared" si="23"/>
        <v>976</v>
      </c>
      <c r="D171" s="1">
        <f ca="1" t="shared" si="23"/>
        <v>600</v>
      </c>
      <c r="E171" s="2">
        <f ca="1" t="shared" si="28"/>
        <v>7.55833333333333</v>
      </c>
      <c r="F171" s="2">
        <f ca="1" t="shared" si="30"/>
        <v>1.62666666666667</v>
      </c>
      <c r="G171" s="1" t="str">
        <f ca="1" t="shared" si="24"/>
        <v>Commercials</v>
      </c>
      <c r="H171" s="3">
        <f ca="1" t="shared" si="25"/>
        <v>0.207778211780707</v>
      </c>
      <c r="I171" s="3">
        <f ca="1" t="shared" si="25"/>
        <v>0.471101108315791</v>
      </c>
      <c r="J171" s="3">
        <f ca="1" t="shared" si="25"/>
        <v>0.799245847607193</v>
      </c>
      <c r="K171" s="3">
        <f ca="1" t="shared" si="21"/>
        <v>0.879329382801174</v>
      </c>
      <c r="L171" s="1" t="str">
        <f ca="1" t="shared" si="26"/>
        <v>non critical</v>
      </c>
      <c r="M171" s="1" t="str">
        <f ca="1" t="shared" si="27"/>
        <v>Covered pucca drain</v>
      </c>
      <c r="N171" s="1" t="str">
        <f ca="1" t="shared" si="29"/>
        <v>DEWATS</v>
      </c>
    </row>
    <row r="172" spans="1:14">
      <c r="A172" s="3">
        <v>6027</v>
      </c>
      <c r="B172" s="1">
        <f ca="1" t="shared" si="22"/>
        <v>19056</v>
      </c>
      <c r="C172" s="1">
        <f ca="1" t="shared" si="23"/>
        <v>1343</v>
      </c>
      <c r="D172" s="1">
        <f ca="1" t="shared" si="23"/>
        <v>1871</v>
      </c>
      <c r="E172" s="2">
        <f ca="1" t="shared" si="28"/>
        <v>10.1849278460716</v>
      </c>
      <c r="F172" s="2">
        <f ca="1" t="shared" si="30"/>
        <v>0.717797969000534</v>
      </c>
      <c r="G172" s="1" t="str">
        <f ca="1" t="shared" si="24"/>
        <v>Residential </v>
      </c>
      <c r="H172" s="3">
        <f ca="1" t="shared" si="25"/>
        <v>0.937387615401504</v>
      </c>
      <c r="I172" s="3">
        <f ca="1" t="shared" si="25"/>
        <v>0.0899420953258896</v>
      </c>
      <c r="J172" s="3">
        <f ca="1" t="shared" si="25"/>
        <v>0.308132612260831</v>
      </c>
      <c r="K172" s="3">
        <f ca="1" t="shared" si="21"/>
        <v>0.762792080667963</v>
      </c>
      <c r="L172" s="1" t="str">
        <f ca="1" t="shared" si="26"/>
        <v>non critical</v>
      </c>
      <c r="M172" s="1" t="str">
        <f ca="1" t="shared" si="27"/>
        <v>Katcha drain</v>
      </c>
      <c r="N172" s="1" t="str">
        <f ca="1" t="shared" si="29"/>
        <v>FSM</v>
      </c>
    </row>
    <row r="173" spans="1:14">
      <c r="A173" s="3">
        <v>6029</v>
      </c>
      <c r="B173" s="1">
        <f ca="1" t="shared" si="22"/>
        <v>18033</v>
      </c>
      <c r="C173" s="1">
        <f ca="1" t="shared" si="23"/>
        <v>1473</v>
      </c>
      <c r="D173" s="1">
        <f ca="1" t="shared" si="23"/>
        <v>1525</v>
      </c>
      <c r="E173" s="2">
        <f ca="1" t="shared" si="28"/>
        <v>11.8249180327869</v>
      </c>
      <c r="F173" s="2">
        <f ca="1" t="shared" si="30"/>
        <v>0.965901639344262</v>
      </c>
      <c r="G173" s="1" t="str">
        <f ca="1" t="shared" si="24"/>
        <v>Residential </v>
      </c>
      <c r="H173" s="3">
        <f ca="1" t="shared" si="25"/>
        <v>0.0626379513366881</v>
      </c>
      <c r="I173" s="3">
        <f ca="1" t="shared" si="25"/>
        <v>0.367748144031496</v>
      </c>
      <c r="J173" s="3">
        <f ca="1" t="shared" si="25"/>
        <v>0.0021133088102423</v>
      </c>
      <c r="K173" s="3">
        <f ca="1" t="shared" si="21"/>
        <v>0.457531593946844</v>
      </c>
      <c r="L173" s="1" t="str">
        <f ca="1" t="shared" si="26"/>
        <v>Insecured land tenure</v>
      </c>
      <c r="M173" s="1" t="str">
        <f ca="1" t="shared" si="27"/>
        <v>Katcha drain</v>
      </c>
      <c r="N173" s="1" t="str">
        <f ca="1" t="shared" si="29"/>
        <v>DEWATS</v>
      </c>
    </row>
    <row r="174" spans="1:14">
      <c r="A174" s="3">
        <v>6031</v>
      </c>
      <c r="B174" s="1">
        <f ca="1" t="shared" si="22"/>
        <v>5608</v>
      </c>
      <c r="C174" s="1">
        <f ca="1" t="shared" si="23"/>
        <v>179</v>
      </c>
      <c r="D174" s="1">
        <f ca="1" t="shared" si="23"/>
        <v>1977</v>
      </c>
      <c r="E174" s="2">
        <f ca="1" t="shared" si="28"/>
        <v>2.83662114314618</v>
      </c>
      <c r="F174" s="2">
        <f ca="1" t="shared" si="30"/>
        <v>0.0905412240768842</v>
      </c>
      <c r="G174" s="1" t="str">
        <f ca="1" t="shared" si="24"/>
        <v>Office</v>
      </c>
      <c r="H174" s="3">
        <f ca="1" t="shared" si="25"/>
        <v>0.965022197858804</v>
      </c>
      <c r="I174" s="3">
        <f ca="1" t="shared" si="25"/>
        <v>0.687889862710412</v>
      </c>
      <c r="J174" s="3">
        <f ca="1" t="shared" si="25"/>
        <v>0.995947329594855</v>
      </c>
      <c r="K174" s="3">
        <f ca="1" t="shared" si="21"/>
        <v>0.459942268396001</v>
      </c>
      <c r="L174" s="1" t="str">
        <f ca="1" t="shared" si="26"/>
        <v>Insecured land tenure</v>
      </c>
      <c r="M174" s="1" t="str">
        <f ca="1" t="shared" si="27"/>
        <v>Pucca drain and uncovered </v>
      </c>
      <c r="N174" s="1" t="str">
        <f ca="1" t="shared" si="29"/>
        <v>Sewerage/DEWATS</v>
      </c>
    </row>
    <row r="175" spans="1:14">
      <c r="A175" s="3">
        <v>6033</v>
      </c>
      <c r="B175" s="1">
        <f ca="1" t="shared" si="22"/>
        <v>7970</v>
      </c>
      <c r="C175" s="1">
        <f ca="1" t="shared" si="23"/>
        <v>492</v>
      </c>
      <c r="D175" s="1">
        <f ca="1" t="shared" si="23"/>
        <v>1853</v>
      </c>
      <c r="E175" s="2">
        <f ca="1" t="shared" si="28"/>
        <v>4.30113329735564</v>
      </c>
      <c r="F175" s="2">
        <f ca="1" t="shared" si="30"/>
        <v>0.265515380464112</v>
      </c>
      <c r="G175" s="1" t="str">
        <f ca="1" t="shared" si="24"/>
        <v>Residential </v>
      </c>
      <c r="H175" s="3">
        <f ca="1" t="shared" si="25"/>
        <v>0.113509017076145</v>
      </c>
      <c r="I175" s="3">
        <f ca="1" t="shared" si="25"/>
        <v>0.725422228246649</v>
      </c>
      <c r="J175" s="3">
        <f ca="1" t="shared" si="25"/>
        <v>0.446023809841396</v>
      </c>
      <c r="K175" s="3">
        <f ca="1" t="shared" si="21"/>
        <v>0.936970869795416</v>
      </c>
      <c r="L175" s="1" t="str">
        <f ca="1" t="shared" si="26"/>
        <v>Critical </v>
      </c>
      <c r="M175" s="1" t="str">
        <f ca="1" t="shared" si="27"/>
        <v>Pucca drain and uncovered </v>
      </c>
      <c r="N175" s="1" t="str">
        <f ca="1" t="shared" si="29"/>
        <v>Sewerage/ FSM</v>
      </c>
    </row>
    <row r="176" spans="1:14">
      <c r="A176" s="3">
        <v>6035</v>
      </c>
      <c r="B176" s="1">
        <f ca="1" t="shared" si="22"/>
        <v>19696</v>
      </c>
      <c r="C176" s="1">
        <f ca="1" t="shared" si="23"/>
        <v>746</v>
      </c>
      <c r="D176" s="1">
        <f ca="1" t="shared" si="23"/>
        <v>1547</v>
      </c>
      <c r="E176" s="2">
        <f ca="1" t="shared" si="28"/>
        <v>12.7317388493859</v>
      </c>
      <c r="F176" s="2">
        <f ca="1" t="shared" si="30"/>
        <v>0.482223658694247</v>
      </c>
      <c r="G176" s="1" t="str">
        <f ca="1" t="shared" si="24"/>
        <v>Residential </v>
      </c>
      <c r="H176" s="3">
        <f ca="1" t="shared" si="25"/>
        <v>0.568080727732747</v>
      </c>
      <c r="I176" s="3">
        <f ca="1" t="shared" si="25"/>
        <v>0.453739583054059</v>
      </c>
      <c r="J176" s="3">
        <f ca="1" t="shared" si="25"/>
        <v>0.82026722416602</v>
      </c>
      <c r="K176" s="3">
        <f ca="1" t="shared" si="21"/>
        <v>0.196234851603731</v>
      </c>
      <c r="L176" s="1" t="str">
        <f ca="1" t="shared" si="26"/>
        <v>Critical </v>
      </c>
      <c r="M176" s="1" t="str">
        <f ca="1" t="shared" si="27"/>
        <v>Unserved area</v>
      </c>
      <c r="N176" s="1" t="str">
        <f ca="1" t="shared" si="29"/>
        <v>Sewerage/DEWATS</v>
      </c>
    </row>
    <row r="177" spans="1:14">
      <c r="A177" s="3">
        <v>6037</v>
      </c>
      <c r="B177" s="1">
        <f ca="1" t="shared" si="22"/>
        <v>17670</v>
      </c>
      <c r="C177" s="1">
        <f ca="1" t="shared" si="23"/>
        <v>809</v>
      </c>
      <c r="D177" s="1">
        <f ca="1" t="shared" si="23"/>
        <v>1749</v>
      </c>
      <c r="E177" s="2">
        <f ca="1" t="shared" si="28"/>
        <v>10.1029159519726</v>
      </c>
      <c r="F177" s="2">
        <f ca="1" t="shared" si="30"/>
        <v>0.462550028587764</v>
      </c>
      <c r="G177" s="1" t="str">
        <f ca="1" t="shared" si="24"/>
        <v>Education centre</v>
      </c>
      <c r="H177" s="3">
        <f ca="1" t="shared" si="25"/>
        <v>0.268863668831835</v>
      </c>
      <c r="I177" s="3">
        <f ca="1" t="shared" si="25"/>
        <v>0.945422073799382</v>
      </c>
      <c r="J177" s="3">
        <f ca="1" t="shared" si="25"/>
        <v>0.308595388593128</v>
      </c>
      <c r="K177" s="3">
        <f ca="1" t="shared" si="21"/>
        <v>0.7410006856695</v>
      </c>
      <c r="L177" s="1" t="str">
        <f ca="1" t="shared" si="26"/>
        <v>Critical </v>
      </c>
      <c r="M177" s="1" t="str">
        <f ca="1" t="shared" si="27"/>
        <v>Katcha drain</v>
      </c>
      <c r="N177" s="1" t="str">
        <f ca="1" t="shared" si="29"/>
        <v>Sewerage/ FSM</v>
      </c>
    </row>
    <row r="178" spans="1:14">
      <c r="A178" s="3">
        <v>6039</v>
      </c>
      <c r="B178" s="1">
        <f ca="1" t="shared" si="22"/>
        <v>1669</v>
      </c>
      <c r="C178" s="1">
        <f ca="1" t="shared" si="23"/>
        <v>911</v>
      </c>
      <c r="D178" s="1">
        <f ca="1" t="shared" si="23"/>
        <v>281</v>
      </c>
      <c r="E178" s="2">
        <f ca="1" t="shared" si="28"/>
        <v>5.93950177935943</v>
      </c>
      <c r="F178" s="2">
        <f ca="1" t="shared" si="30"/>
        <v>3.24199288256228</v>
      </c>
      <c r="G178" s="1" t="str">
        <f ca="1" t="shared" si="24"/>
        <v>Education centre</v>
      </c>
      <c r="H178" s="3">
        <f ca="1" t="shared" si="25"/>
        <v>0.743330957184234</v>
      </c>
      <c r="I178" s="3">
        <f ca="1" t="shared" si="25"/>
        <v>0.368264505783431</v>
      </c>
      <c r="J178" s="3">
        <f ca="1" t="shared" si="25"/>
        <v>0.0756070144486691</v>
      </c>
      <c r="K178" s="3">
        <f ca="1" t="shared" si="21"/>
        <v>0.804286195755584</v>
      </c>
      <c r="L178" s="1" t="str">
        <f ca="1" t="shared" si="26"/>
        <v>non critical</v>
      </c>
      <c r="M178" s="1" t="str">
        <f ca="1" t="shared" si="27"/>
        <v>Katcha drain</v>
      </c>
      <c r="N178" s="1" t="str">
        <f ca="1" t="shared" si="29"/>
        <v>DEWATS</v>
      </c>
    </row>
    <row r="179" spans="1:14">
      <c r="A179" s="3">
        <v>6041</v>
      </c>
      <c r="B179" s="1">
        <f ca="1" t="shared" si="22"/>
        <v>10810</v>
      </c>
      <c r="C179" s="1">
        <f ca="1" t="shared" si="23"/>
        <v>103</v>
      </c>
      <c r="D179" s="1">
        <f ca="1" t="shared" si="23"/>
        <v>1394</v>
      </c>
      <c r="E179" s="2">
        <f ca="1" t="shared" si="28"/>
        <v>7.75466284074605</v>
      </c>
      <c r="F179" s="2">
        <f ca="1" t="shared" si="30"/>
        <v>0.0738880918220947</v>
      </c>
      <c r="G179" s="1" t="str">
        <f ca="1" t="shared" si="24"/>
        <v>Education centre</v>
      </c>
      <c r="H179" s="3">
        <f ca="1" t="shared" si="25"/>
        <v>0.586711019719607</v>
      </c>
      <c r="I179" s="3">
        <f ca="1" t="shared" si="25"/>
        <v>0.509069195283265</v>
      </c>
      <c r="J179" s="3">
        <f ca="1" t="shared" si="25"/>
        <v>0.550464485341491</v>
      </c>
      <c r="K179" s="3">
        <f ca="1" t="shared" si="21"/>
        <v>0.72439366650217</v>
      </c>
      <c r="L179" s="1" t="str">
        <f ca="1" t="shared" si="26"/>
        <v>non critical</v>
      </c>
      <c r="M179" s="1" t="str">
        <f ca="1" t="shared" si="27"/>
        <v>Pucca drain and uncovered </v>
      </c>
      <c r="N179" s="1" t="str">
        <f ca="1" t="shared" si="29"/>
        <v>Sewerage/DEWATS</v>
      </c>
    </row>
    <row r="180" spans="1:14">
      <c r="A180" s="3">
        <v>6043</v>
      </c>
      <c r="B180" s="1">
        <f ca="1" t="shared" si="22"/>
        <v>1450</v>
      </c>
      <c r="C180" s="1">
        <f ca="1" t="shared" si="23"/>
        <v>1634</v>
      </c>
      <c r="D180" s="1">
        <f ca="1" t="shared" si="23"/>
        <v>1149</v>
      </c>
      <c r="E180" s="2">
        <f ca="1" t="shared" si="28"/>
        <v>1.26196692776327</v>
      </c>
      <c r="F180" s="2">
        <f ca="1" t="shared" si="30"/>
        <v>1.42210617928634</v>
      </c>
      <c r="G180" s="1" t="str">
        <f ca="1" t="shared" si="24"/>
        <v>Education centre</v>
      </c>
      <c r="H180" s="3">
        <f ca="1" t="shared" si="25"/>
        <v>0.347314470686268</v>
      </c>
      <c r="I180" s="3">
        <f ca="1" t="shared" si="25"/>
        <v>0.498954024038498</v>
      </c>
      <c r="J180" s="3">
        <f ca="1" t="shared" si="25"/>
        <v>0.098611211959206</v>
      </c>
      <c r="K180" s="3">
        <f ca="1" t="shared" si="21"/>
        <v>0.175523863396299</v>
      </c>
      <c r="L180" s="1" t="str">
        <f ca="1" t="shared" si="26"/>
        <v>Critical </v>
      </c>
      <c r="M180" s="1" t="str">
        <f ca="1" t="shared" si="27"/>
        <v>Pucca drain and uncovered </v>
      </c>
      <c r="N180" s="1" t="str">
        <f ca="1" t="shared" si="29"/>
        <v>DEWATS</v>
      </c>
    </row>
    <row r="181" spans="1:14">
      <c r="A181" s="3">
        <v>6045</v>
      </c>
      <c r="B181" s="1">
        <f ca="1" t="shared" si="22"/>
        <v>5881</v>
      </c>
      <c r="C181" s="1">
        <f ca="1" t="shared" si="23"/>
        <v>1086</v>
      </c>
      <c r="D181" s="1">
        <f ca="1" t="shared" si="23"/>
        <v>1727</v>
      </c>
      <c r="E181" s="2">
        <f ca="1" t="shared" si="28"/>
        <v>3.40532715691951</v>
      </c>
      <c r="F181" s="2">
        <f ca="1" t="shared" si="30"/>
        <v>0.628836132020845</v>
      </c>
      <c r="G181" s="1" t="str">
        <f ca="1" t="shared" si="24"/>
        <v>Commercials</v>
      </c>
      <c r="H181" s="3">
        <f ca="1" t="shared" si="25"/>
        <v>0.339827910180141</v>
      </c>
      <c r="I181" s="3">
        <f ca="1" t="shared" si="25"/>
        <v>0.775153754476957</v>
      </c>
      <c r="J181" s="3">
        <f ca="1" t="shared" si="25"/>
        <v>0.0521766238322279</v>
      </c>
      <c r="K181" s="3">
        <f ca="1" t="shared" si="21"/>
        <v>0.546840392375245</v>
      </c>
      <c r="L181" s="1" t="str">
        <f ca="1" t="shared" si="26"/>
        <v>non critical</v>
      </c>
      <c r="M181" s="1" t="str">
        <f ca="1" t="shared" si="27"/>
        <v>Covered pucca drain</v>
      </c>
      <c r="N181" s="1" t="str">
        <f ca="1" t="shared" si="29"/>
        <v>FSM</v>
      </c>
    </row>
    <row r="182" spans="1:14">
      <c r="A182" s="3">
        <v>6047</v>
      </c>
      <c r="B182" s="1">
        <f ca="1" t="shared" si="22"/>
        <v>5655</v>
      </c>
      <c r="C182" s="1">
        <f ca="1" t="shared" si="23"/>
        <v>1816</v>
      </c>
      <c r="D182" s="1">
        <f ca="1" t="shared" si="23"/>
        <v>1046</v>
      </c>
      <c r="E182" s="2">
        <f ca="1" t="shared" si="28"/>
        <v>5.40630975143403</v>
      </c>
      <c r="F182" s="2">
        <f ca="1" t="shared" si="30"/>
        <v>1.73613766730402</v>
      </c>
      <c r="G182" s="1" t="str">
        <f ca="1" t="shared" si="24"/>
        <v>Residential </v>
      </c>
      <c r="H182" s="3">
        <f ca="1" t="shared" si="25"/>
        <v>0.223602125060361</v>
      </c>
      <c r="I182" s="3">
        <f ca="1" t="shared" si="25"/>
        <v>0.638451538529939</v>
      </c>
      <c r="J182" s="3">
        <f ca="1" t="shared" si="25"/>
        <v>0.838247805516434</v>
      </c>
      <c r="K182" s="3">
        <f ca="1" t="shared" si="21"/>
        <v>0.919317754311273</v>
      </c>
      <c r="L182" s="1" t="str">
        <f ca="1" t="shared" si="26"/>
        <v>Insecured land tenure</v>
      </c>
      <c r="M182" s="1" t="str">
        <f ca="1" t="shared" si="27"/>
        <v>Covered pucca drain</v>
      </c>
      <c r="N182" s="1" t="str">
        <f ca="1" t="shared" si="29"/>
        <v>DEWATS</v>
      </c>
    </row>
    <row r="183" spans="1:14">
      <c r="A183" s="3">
        <v>6049</v>
      </c>
      <c r="B183" s="1">
        <f ca="1" t="shared" si="22"/>
        <v>5109</v>
      </c>
      <c r="C183" s="1">
        <f ca="1" t="shared" si="23"/>
        <v>752</v>
      </c>
      <c r="D183" s="1">
        <f ca="1" t="shared" si="23"/>
        <v>1289</v>
      </c>
      <c r="E183" s="2">
        <f ca="1" t="shared" si="28"/>
        <v>3.96353762606672</v>
      </c>
      <c r="F183" s="2">
        <f ca="1" t="shared" si="30"/>
        <v>0.583397982932506</v>
      </c>
      <c r="G183" s="1" t="str">
        <f ca="1" t="shared" si="24"/>
        <v>Office</v>
      </c>
      <c r="H183" s="3">
        <f ca="1" t="shared" si="25"/>
        <v>0.489373565011897</v>
      </c>
      <c r="I183" s="3">
        <f ca="1" t="shared" si="25"/>
        <v>0.297454774350911</v>
      </c>
      <c r="J183" s="3">
        <f ca="1" t="shared" si="25"/>
        <v>0.469609879837644</v>
      </c>
      <c r="K183" s="3">
        <f ca="1" t="shared" si="21"/>
        <v>0.203604718295161</v>
      </c>
      <c r="L183" s="1" t="str">
        <f ca="1" t="shared" si="26"/>
        <v>Critical </v>
      </c>
      <c r="M183" s="1" t="str">
        <f ca="1" t="shared" si="27"/>
        <v>Unserved area</v>
      </c>
      <c r="N183" s="1" t="str">
        <f ca="1" t="shared" si="29"/>
        <v>Sewerage/DEWATS</v>
      </c>
    </row>
    <row r="184" spans="1:14">
      <c r="A184" s="3">
        <v>6051</v>
      </c>
      <c r="B184" s="1">
        <f ca="1" t="shared" si="22"/>
        <v>19312</v>
      </c>
      <c r="C184" s="1">
        <v>60</v>
      </c>
      <c r="D184" s="1">
        <f ca="1" t="shared" si="23"/>
        <v>1595</v>
      </c>
      <c r="E184" s="2">
        <f ca="1" t="shared" si="28"/>
        <v>12.1078369905956</v>
      </c>
      <c r="F184" s="2">
        <f ca="1" t="shared" si="30"/>
        <v>0.0376175548589342</v>
      </c>
      <c r="G184" s="1" t="str">
        <f ca="1" t="shared" si="24"/>
        <v>Office</v>
      </c>
      <c r="H184" s="3">
        <f ca="1" t="shared" si="25"/>
        <v>0.774730560317266</v>
      </c>
      <c r="I184" s="3">
        <f ca="1" t="shared" si="25"/>
        <v>0.387902698948712</v>
      </c>
      <c r="J184" s="3">
        <f ca="1" t="shared" si="25"/>
        <v>0.432807018561024</v>
      </c>
      <c r="K184" s="3">
        <f ca="1" t="shared" si="21"/>
        <v>0.346311901655878</v>
      </c>
      <c r="L184" s="1" t="str">
        <f ca="1" t="shared" si="26"/>
        <v>Critical </v>
      </c>
      <c r="M184" s="1" t="str">
        <f ca="1" t="shared" si="27"/>
        <v>Covered pucca drain</v>
      </c>
      <c r="N184" s="1" t="str">
        <f ca="1" t="shared" si="29"/>
        <v>Sewerage/ FSM</v>
      </c>
    </row>
    <row r="185" spans="1:14">
      <c r="A185" s="3">
        <v>6053</v>
      </c>
      <c r="B185" s="1">
        <f ca="1" t="shared" si="22"/>
        <v>2838</v>
      </c>
      <c r="C185" s="1">
        <f ca="1" t="shared" si="23"/>
        <v>709</v>
      </c>
      <c r="D185" s="1">
        <f ca="1" t="shared" si="23"/>
        <v>1660</v>
      </c>
      <c r="E185" s="2">
        <f ca="1" t="shared" si="28"/>
        <v>1.70963855421687</v>
      </c>
      <c r="F185" s="2">
        <f ca="1" t="shared" si="30"/>
        <v>0.42710843373494</v>
      </c>
      <c r="G185" s="1" t="str">
        <f ca="1" t="shared" si="24"/>
        <v>Commercials</v>
      </c>
      <c r="H185" s="3">
        <f ca="1" t="shared" si="25"/>
        <v>0.76316013393894</v>
      </c>
      <c r="I185" s="3">
        <f ca="1" t="shared" si="25"/>
        <v>0.312191997324144</v>
      </c>
      <c r="J185" s="3">
        <f ca="1" t="shared" si="25"/>
        <v>0.150175899906416</v>
      </c>
      <c r="K185" s="3">
        <f ca="1" t="shared" si="21"/>
        <v>0.793270414932079</v>
      </c>
      <c r="L185" s="1" t="str">
        <f ca="1" t="shared" si="26"/>
        <v>Insecured land tenure</v>
      </c>
      <c r="M185" s="1" t="str">
        <f ca="1" t="shared" si="27"/>
        <v>Katcha drain</v>
      </c>
      <c r="N185" s="1" t="str">
        <f ca="1" t="shared" si="29"/>
        <v>DEWATS</v>
      </c>
    </row>
    <row r="186" spans="1:14">
      <c r="A186" s="3">
        <v>6055</v>
      </c>
      <c r="B186" s="1">
        <f ca="1" t="shared" si="22"/>
        <v>3185</v>
      </c>
      <c r="C186" s="1">
        <f ca="1" t="shared" si="23"/>
        <v>1754</v>
      </c>
      <c r="D186" s="1">
        <f ca="1" t="shared" si="23"/>
        <v>861</v>
      </c>
      <c r="E186" s="2">
        <f ca="1" t="shared" si="28"/>
        <v>3.69918699186992</v>
      </c>
      <c r="F186" s="2">
        <f ca="1" t="shared" si="30"/>
        <v>2.03716608594657</v>
      </c>
      <c r="G186" s="1" t="str">
        <f ca="1" t="shared" si="24"/>
        <v>Residential </v>
      </c>
      <c r="H186" s="3">
        <f ca="1" t="shared" si="25"/>
        <v>0.135298949325685</v>
      </c>
      <c r="I186" s="3">
        <f ca="1" t="shared" si="25"/>
        <v>0.982176592133865</v>
      </c>
      <c r="J186" s="3">
        <f ca="1" t="shared" si="25"/>
        <v>0.186121474034985</v>
      </c>
      <c r="K186" s="3">
        <f ca="1" t="shared" si="21"/>
        <v>0.529763980609565</v>
      </c>
      <c r="L186" s="1" t="str">
        <f ca="1" t="shared" si="26"/>
        <v>non critical</v>
      </c>
      <c r="M186" s="1" t="str">
        <f ca="1" t="shared" si="27"/>
        <v>Covered pucca drain</v>
      </c>
      <c r="N186" s="1" t="str">
        <f ca="1" t="shared" si="29"/>
        <v>DEWATS</v>
      </c>
    </row>
    <row r="187" spans="1:14">
      <c r="A187" s="3">
        <v>6057</v>
      </c>
      <c r="B187" s="1">
        <f ca="1" t="shared" si="22"/>
        <v>13788</v>
      </c>
      <c r="C187" s="1">
        <f ca="1" t="shared" si="23"/>
        <v>810</v>
      </c>
      <c r="D187" s="1">
        <f ca="1" t="shared" si="23"/>
        <v>256</v>
      </c>
      <c r="E187" s="2">
        <f ca="1" t="shared" si="28"/>
        <v>53.859375</v>
      </c>
      <c r="F187" s="2">
        <f ca="1" t="shared" si="30"/>
        <v>3.1640625</v>
      </c>
      <c r="G187" s="1" t="str">
        <f ca="1" t="shared" si="24"/>
        <v>Office</v>
      </c>
      <c r="H187" s="3">
        <f ca="1" t="shared" si="25"/>
        <v>0.100514871629384</v>
      </c>
      <c r="I187" s="3">
        <f ca="1" t="shared" si="25"/>
        <v>0.573329281557569</v>
      </c>
      <c r="J187" s="3">
        <f ca="1" t="shared" si="25"/>
        <v>0.385775260626909</v>
      </c>
      <c r="K187" s="3">
        <f ca="1" t="shared" si="21"/>
        <v>0.61462138114061</v>
      </c>
      <c r="L187" s="1" t="str">
        <f ca="1" t="shared" si="26"/>
        <v>non critical</v>
      </c>
      <c r="M187" s="1" t="str">
        <f ca="1" t="shared" si="27"/>
        <v>Pucca drain and uncovered </v>
      </c>
      <c r="N187" s="1" t="str">
        <f ca="1" t="shared" si="29"/>
        <v>SewerageS</v>
      </c>
    </row>
    <row r="188" spans="1:14">
      <c r="A188" s="3">
        <v>6059</v>
      </c>
      <c r="B188" s="1">
        <f ca="1" t="shared" si="22"/>
        <v>2268</v>
      </c>
      <c r="C188" s="1">
        <f ca="1" t="shared" si="23"/>
        <v>476</v>
      </c>
      <c r="D188" s="1">
        <f ca="1" t="shared" si="23"/>
        <v>1323</v>
      </c>
      <c r="E188" s="2">
        <f ca="1" t="shared" si="28"/>
        <v>1.71428571428571</v>
      </c>
      <c r="F188" s="2">
        <f ca="1" t="shared" si="30"/>
        <v>0.35978835978836</v>
      </c>
      <c r="G188" s="1" t="str">
        <f ca="1" t="shared" si="24"/>
        <v>Education centre</v>
      </c>
      <c r="H188" s="3">
        <f ca="1" t="shared" si="25"/>
        <v>0.67922479310291</v>
      </c>
      <c r="I188" s="3">
        <f ca="1" t="shared" si="25"/>
        <v>0.548674419402179</v>
      </c>
      <c r="J188" s="3">
        <f ca="1" t="shared" si="25"/>
        <v>0.375531774312177</v>
      </c>
      <c r="K188" s="3">
        <f ca="1" t="shared" si="21"/>
        <v>0.15089830103815</v>
      </c>
      <c r="L188" s="1" t="str">
        <f ca="1" t="shared" si="26"/>
        <v>non critical</v>
      </c>
      <c r="M188" s="1" t="str">
        <f ca="1" t="shared" si="27"/>
        <v>Pucca drain and uncovered </v>
      </c>
      <c r="N188" s="1" t="str">
        <f ca="1" t="shared" si="29"/>
        <v>Sewerage/DEWATS</v>
      </c>
    </row>
    <row r="189" spans="1:14">
      <c r="A189" s="3">
        <v>6061</v>
      </c>
      <c r="B189" s="1">
        <f ca="1" t="shared" si="22"/>
        <v>1140</v>
      </c>
      <c r="C189" s="1">
        <f ca="1" t="shared" si="23"/>
        <v>1007</v>
      </c>
      <c r="D189" s="1">
        <f ca="1" t="shared" si="23"/>
        <v>1537</v>
      </c>
      <c r="E189" s="2">
        <f ca="1" t="shared" si="28"/>
        <v>0.741704619388419</v>
      </c>
      <c r="F189" s="2">
        <f ca="1" t="shared" si="30"/>
        <v>0.655172413793103</v>
      </c>
      <c r="G189" s="1" t="str">
        <f ca="1" t="shared" si="24"/>
        <v>Commercials</v>
      </c>
      <c r="H189" s="3">
        <f ca="1" t="shared" si="25"/>
        <v>0.712477215816668</v>
      </c>
      <c r="I189" s="3">
        <f ca="1" t="shared" si="25"/>
        <v>0.693659758755287</v>
      </c>
      <c r="J189" s="3">
        <f ca="1" t="shared" si="25"/>
        <v>0.440231760745207</v>
      </c>
      <c r="K189" s="3">
        <f ca="1" t="shared" si="25"/>
        <v>0.349911347021235</v>
      </c>
      <c r="L189" s="1" t="str">
        <f ca="1" t="shared" si="26"/>
        <v>non critical</v>
      </c>
      <c r="M189" s="1" t="str">
        <f ca="1" t="shared" si="27"/>
        <v>Pucca drain and uncovered </v>
      </c>
      <c r="N189" s="1" t="str">
        <f ca="1" t="shared" si="29"/>
        <v>Sewerage/DEWATS</v>
      </c>
    </row>
    <row r="190" spans="1:14">
      <c r="A190" s="3">
        <v>6063</v>
      </c>
      <c r="B190" s="1">
        <f ca="1" t="shared" ref="B190:B253" si="31">RANDBETWEEN(20,20000)</f>
        <v>238</v>
      </c>
      <c r="C190" s="1">
        <f ca="1" t="shared" ref="C190:D253" si="32">RANDBETWEEN(1,2000)</f>
        <v>1088</v>
      </c>
      <c r="D190" s="1">
        <f ca="1" t="shared" si="32"/>
        <v>668</v>
      </c>
      <c r="E190" s="2">
        <f ca="1" t="shared" si="28"/>
        <v>0.356287425149701</v>
      </c>
      <c r="F190" s="2">
        <f ca="1" t="shared" si="30"/>
        <v>1.62874251497006</v>
      </c>
      <c r="G190" s="1" t="str">
        <f ca="1" t="shared" ref="G190:G253" si="33">CHOOSE(RANDBETWEEN(1,4),"Residential ","Education centre","Office","Commercials")</f>
        <v>Office</v>
      </c>
      <c r="H190" s="3">
        <f ca="1" t="shared" ref="H190:K253" si="34">RAND()</f>
        <v>0.953659157392228</v>
      </c>
      <c r="I190" s="3">
        <f ca="1" t="shared" si="34"/>
        <v>0.348651361441858</v>
      </c>
      <c r="J190" s="3">
        <f ca="1" t="shared" si="34"/>
        <v>0.398816367372607</v>
      </c>
      <c r="K190" s="3">
        <f ca="1" t="shared" si="34"/>
        <v>0.637285701942985</v>
      </c>
      <c r="L190" s="1" t="str">
        <f ca="1" t="shared" ref="L190:L253" si="35">CHOOSE(RANDBETWEEN(1,3),"Critical ","non critical","Insecured land tenure")</f>
        <v>Insecured land tenure</v>
      </c>
      <c r="M190" s="1" t="str">
        <f ca="1" t="shared" ref="M190:M253" si="36">CHOOSE(RANDBETWEEN(1,4),"Pucca drain and uncovered ","Katcha drain","Covered pucca drain","Unserved area")</f>
        <v>Covered pucca drain</v>
      </c>
      <c r="N190" s="1" t="str">
        <f ca="1" t="shared" si="29"/>
        <v>DEWATS</v>
      </c>
    </row>
    <row r="191" spans="1:14">
      <c r="A191" s="3">
        <v>6065</v>
      </c>
      <c r="B191" s="1">
        <f ca="1" t="shared" si="31"/>
        <v>1651</v>
      </c>
      <c r="C191" s="1">
        <f ca="1" t="shared" si="32"/>
        <v>1685</v>
      </c>
      <c r="D191" s="1">
        <f ca="1" t="shared" si="32"/>
        <v>173</v>
      </c>
      <c r="E191" s="2">
        <f ca="1" t="shared" si="28"/>
        <v>9.54335260115607</v>
      </c>
      <c r="F191" s="2">
        <f ca="1" t="shared" si="30"/>
        <v>9.73988439306358</v>
      </c>
      <c r="G191" s="1" t="str">
        <f ca="1" t="shared" si="33"/>
        <v>Education centre</v>
      </c>
      <c r="H191" s="3">
        <f ca="1" t="shared" si="34"/>
        <v>0.61290237239312</v>
      </c>
      <c r="I191" s="3">
        <f ca="1" t="shared" si="34"/>
        <v>0.464929689783376</v>
      </c>
      <c r="J191" s="3">
        <f ca="1" t="shared" si="34"/>
        <v>0.655805822073075</v>
      </c>
      <c r="K191" s="3">
        <f ca="1" t="shared" si="34"/>
        <v>0.00574604819136404</v>
      </c>
      <c r="L191" s="1" t="str">
        <f ca="1" t="shared" si="35"/>
        <v>non critical</v>
      </c>
      <c r="M191" s="1" t="str">
        <f ca="1" t="shared" si="36"/>
        <v>Unserved area</v>
      </c>
      <c r="N191" s="1" t="str">
        <f ca="1" t="shared" si="29"/>
        <v>DEWATS</v>
      </c>
    </row>
    <row r="192" spans="1:14">
      <c r="A192" s="3">
        <v>6067</v>
      </c>
      <c r="B192" s="1">
        <f ca="1" t="shared" si="31"/>
        <v>18396</v>
      </c>
      <c r="C192" s="1">
        <f ca="1" t="shared" si="32"/>
        <v>57</v>
      </c>
      <c r="D192" s="1">
        <f ca="1" t="shared" si="32"/>
        <v>1504</v>
      </c>
      <c r="E192" s="2">
        <f ca="1" t="shared" si="28"/>
        <v>12.2313829787234</v>
      </c>
      <c r="F192" s="2">
        <f ca="1" t="shared" si="30"/>
        <v>0.0378989361702128</v>
      </c>
      <c r="G192" s="1" t="str">
        <f ca="1" t="shared" si="33"/>
        <v>Office</v>
      </c>
      <c r="H192" s="3">
        <f ca="1" t="shared" si="34"/>
        <v>0.416813559332943</v>
      </c>
      <c r="I192" s="3">
        <f ca="1" t="shared" si="34"/>
        <v>0.967393575138513</v>
      </c>
      <c r="J192" s="3">
        <f ca="1" t="shared" si="34"/>
        <v>0.0909730000816897</v>
      </c>
      <c r="K192" s="3">
        <f ca="1" t="shared" si="34"/>
        <v>0.901094594920003</v>
      </c>
      <c r="L192" s="1" t="str">
        <f ca="1" t="shared" si="35"/>
        <v>Critical </v>
      </c>
      <c r="M192" s="1" t="str">
        <f ca="1" t="shared" si="36"/>
        <v>Pucca drain and uncovered </v>
      </c>
      <c r="N192" s="1" t="str">
        <f ca="1" t="shared" si="29"/>
        <v>FSM</v>
      </c>
    </row>
    <row r="193" spans="1:14">
      <c r="A193" s="3">
        <v>6069</v>
      </c>
      <c r="B193" s="1">
        <f ca="1" t="shared" si="31"/>
        <v>16296</v>
      </c>
      <c r="C193" s="1">
        <f ca="1" t="shared" si="32"/>
        <v>1581</v>
      </c>
      <c r="D193" s="1">
        <f ca="1" t="shared" si="32"/>
        <v>1479</v>
      </c>
      <c r="E193" s="2">
        <f ca="1" t="shared" si="28"/>
        <v>11.0182555780933</v>
      </c>
      <c r="F193" s="2">
        <f ca="1" t="shared" si="30"/>
        <v>1.06896551724138</v>
      </c>
      <c r="G193" s="1" t="str">
        <f ca="1" t="shared" si="33"/>
        <v>Commercials</v>
      </c>
      <c r="H193" s="3">
        <f ca="1" t="shared" si="34"/>
        <v>0.0597777111990876</v>
      </c>
      <c r="I193" s="3">
        <f ca="1" t="shared" si="34"/>
        <v>0.724913005137247</v>
      </c>
      <c r="J193" s="3">
        <f ca="1" t="shared" si="34"/>
        <v>0.0704680311307426</v>
      </c>
      <c r="K193" s="3">
        <f ca="1" t="shared" si="34"/>
        <v>0.48698367581621</v>
      </c>
      <c r="L193" s="1" t="str">
        <f ca="1" t="shared" si="35"/>
        <v>non critical</v>
      </c>
      <c r="M193" s="1" t="str">
        <f ca="1" t="shared" si="36"/>
        <v>Pucca drain and uncovered </v>
      </c>
      <c r="N193" s="1" t="str">
        <f ca="1" t="shared" si="29"/>
        <v>SewerageS</v>
      </c>
    </row>
    <row r="194" spans="1:14">
      <c r="A194" s="3">
        <v>6071</v>
      </c>
      <c r="B194" s="1">
        <f ca="1" t="shared" si="31"/>
        <v>4508</v>
      </c>
      <c r="C194" s="1">
        <f ca="1" t="shared" si="32"/>
        <v>636</v>
      </c>
      <c r="D194" s="1">
        <f ca="1" t="shared" si="32"/>
        <v>1614</v>
      </c>
      <c r="E194" s="2">
        <f ca="1" t="shared" si="28"/>
        <v>2.79306071871128</v>
      </c>
      <c r="F194" s="2">
        <f ca="1" t="shared" si="30"/>
        <v>0.394052044609665</v>
      </c>
      <c r="G194" s="1" t="str">
        <f ca="1" t="shared" si="33"/>
        <v>Office</v>
      </c>
      <c r="H194" s="3">
        <f ca="1" t="shared" si="34"/>
        <v>0.722453577691894</v>
      </c>
      <c r="I194" s="3">
        <f ca="1" t="shared" si="34"/>
        <v>0.021336908395708</v>
      </c>
      <c r="J194" s="3">
        <f ca="1" t="shared" si="34"/>
        <v>0.230583900850854</v>
      </c>
      <c r="K194" s="3">
        <f ca="1" t="shared" si="34"/>
        <v>0.513700526374805</v>
      </c>
      <c r="L194" s="1" t="str">
        <f ca="1" t="shared" si="35"/>
        <v>non critical</v>
      </c>
      <c r="M194" s="1" t="str">
        <f ca="1" t="shared" si="36"/>
        <v>Pucca drain and uncovered </v>
      </c>
      <c r="N194" s="1" t="str">
        <f ca="1" t="shared" si="29"/>
        <v>DEWATS</v>
      </c>
    </row>
    <row r="195" spans="1:14">
      <c r="A195" s="3">
        <v>6073</v>
      </c>
      <c r="B195" s="1">
        <f ca="1" t="shared" si="31"/>
        <v>3002</v>
      </c>
      <c r="C195" s="1">
        <f ca="1" t="shared" si="32"/>
        <v>1728</v>
      </c>
      <c r="D195" s="1">
        <f ca="1" t="shared" si="32"/>
        <v>1367</v>
      </c>
      <c r="E195" s="2">
        <f ca="1" t="shared" ref="E195:E258" si="37">B195/D195</f>
        <v>2.19604974396489</v>
      </c>
      <c r="F195" s="2">
        <f ca="1" t="shared" si="30"/>
        <v>1.26408193123628</v>
      </c>
      <c r="G195" s="1" t="str">
        <f ca="1" t="shared" si="33"/>
        <v>Commercials</v>
      </c>
      <c r="H195" s="3">
        <f ca="1" t="shared" si="34"/>
        <v>0.731286445274839</v>
      </c>
      <c r="I195" s="3">
        <f ca="1" t="shared" si="34"/>
        <v>0.316820723935124</v>
      </c>
      <c r="J195" s="3">
        <f ca="1" t="shared" si="34"/>
        <v>0.109001114180091</v>
      </c>
      <c r="K195" s="3">
        <f ca="1" t="shared" si="34"/>
        <v>0.62314915261061</v>
      </c>
      <c r="L195" s="1" t="str">
        <f ca="1" t="shared" si="35"/>
        <v>Insecured land tenure</v>
      </c>
      <c r="M195" s="1" t="str">
        <f ca="1" t="shared" si="36"/>
        <v>Pucca drain and uncovered </v>
      </c>
      <c r="N195" s="1" t="str">
        <f ca="1" t="shared" ref="N195:N258" si="38">CHOOSE(RANDBETWEEN(1,6),"Sewerage/DEWATS","FSM","DEWATS","Sewerage/ FSM","SewerageS","DEWATS")</f>
        <v>SewerageS</v>
      </c>
    </row>
    <row r="196" spans="1:14">
      <c r="A196" s="3">
        <v>6075</v>
      </c>
      <c r="B196" s="1">
        <f ca="1" t="shared" si="31"/>
        <v>9597</v>
      </c>
      <c r="C196" s="1">
        <f ca="1" t="shared" si="32"/>
        <v>1301</v>
      </c>
      <c r="D196" s="1">
        <f ca="1" t="shared" si="32"/>
        <v>662</v>
      </c>
      <c r="E196" s="2">
        <f ca="1" t="shared" si="37"/>
        <v>14.4969788519637</v>
      </c>
      <c r="F196" s="2">
        <f ca="1" t="shared" si="30"/>
        <v>1.96525679758308</v>
      </c>
      <c r="G196" s="1" t="str">
        <f ca="1" t="shared" si="33"/>
        <v>Commercials</v>
      </c>
      <c r="H196" s="3">
        <f ca="1" t="shared" si="34"/>
        <v>0.446649431539493</v>
      </c>
      <c r="I196" s="3">
        <f ca="1" t="shared" si="34"/>
        <v>0.646686620261857</v>
      </c>
      <c r="J196" s="3">
        <f ca="1" t="shared" si="34"/>
        <v>0.034149751021513</v>
      </c>
      <c r="K196" s="3">
        <f ca="1" t="shared" si="34"/>
        <v>0.452513873849212</v>
      </c>
      <c r="L196" s="1" t="str">
        <f ca="1" t="shared" si="35"/>
        <v>Critical </v>
      </c>
      <c r="M196" s="1" t="str">
        <f ca="1" t="shared" si="36"/>
        <v>Covered pucca drain</v>
      </c>
      <c r="N196" s="1" t="str">
        <f ca="1" t="shared" si="38"/>
        <v>Sewerage/DEWATS</v>
      </c>
    </row>
    <row r="197" spans="1:14">
      <c r="A197" s="3">
        <v>6077</v>
      </c>
      <c r="B197" s="1">
        <f ca="1" t="shared" si="31"/>
        <v>13081</v>
      </c>
      <c r="C197" s="1">
        <f ca="1" t="shared" si="32"/>
        <v>1465</v>
      </c>
      <c r="D197" s="1">
        <f ca="1" t="shared" si="32"/>
        <v>1622</v>
      </c>
      <c r="E197" s="2">
        <f ca="1" t="shared" si="37"/>
        <v>8.06473489519112</v>
      </c>
      <c r="F197" s="2">
        <f ca="1" t="shared" si="30"/>
        <v>0.903205918618989</v>
      </c>
      <c r="G197" s="1" t="str">
        <f ca="1" t="shared" si="33"/>
        <v>Education centre</v>
      </c>
      <c r="H197" s="3">
        <f ca="1" t="shared" si="34"/>
        <v>0.342390976951977</v>
      </c>
      <c r="I197" s="3">
        <f ca="1" t="shared" si="34"/>
        <v>0.197751512518537</v>
      </c>
      <c r="J197" s="3">
        <f ca="1" t="shared" si="34"/>
        <v>0.193314655574681</v>
      </c>
      <c r="K197" s="3">
        <f ca="1" t="shared" si="34"/>
        <v>0.678114759731334</v>
      </c>
      <c r="L197" s="1" t="str">
        <f ca="1" t="shared" si="35"/>
        <v>Insecured land tenure</v>
      </c>
      <c r="M197" s="1" t="str">
        <f ca="1" t="shared" si="36"/>
        <v>Unserved area</v>
      </c>
      <c r="N197" s="1" t="str">
        <f ca="1" t="shared" si="38"/>
        <v>Sewerage/ FSM</v>
      </c>
    </row>
    <row r="198" spans="1:14">
      <c r="A198" s="3">
        <v>6079</v>
      </c>
      <c r="B198" s="1">
        <f ca="1" t="shared" si="31"/>
        <v>17048</v>
      </c>
      <c r="C198" s="1">
        <f ca="1" t="shared" si="32"/>
        <v>524</v>
      </c>
      <c r="D198" s="1">
        <f ca="1" t="shared" si="32"/>
        <v>91</v>
      </c>
      <c r="E198" s="2">
        <f ca="1" t="shared" si="37"/>
        <v>187.340659340659</v>
      </c>
      <c r="F198" s="2">
        <f ca="1" t="shared" si="30"/>
        <v>5.75824175824176</v>
      </c>
      <c r="G198" s="1" t="str">
        <f ca="1" t="shared" si="33"/>
        <v>Commercials</v>
      </c>
      <c r="H198" s="3">
        <f ca="1" t="shared" si="34"/>
        <v>0.607674522648601</v>
      </c>
      <c r="I198" s="3">
        <f ca="1" t="shared" si="34"/>
        <v>0.454889182459558</v>
      </c>
      <c r="J198" s="3">
        <f ca="1" t="shared" si="34"/>
        <v>0.305561014505656</v>
      </c>
      <c r="K198" s="3">
        <f ca="1" t="shared" si="34"/>
        <v>0.663168665956664</v>
      </c>
      <c r="L198" s="1" t="str">
        <f ca="1" t="shared" si="35"/>
        <v>Insecured land tenure</v>
      </c>
      <c r="M198" s="1" t="str">
        <f ca="1" t="shared" si="36"/>
        <v>Katcha drain</v>
      </c>
      <c r="N198" s="1" t="str">
        <f ca="1" t="shared" si="38"/>
        <v>Sewerage/ FSM</v>
      </c>
    </row>
    <row r="199" spans="1:14">
      <c r="A199" s="3">
        <v>6081</v>
      </c>
      <c r="B199" s="1">
        <f ca="1" t="shared" si="31"/>
        <v>14049</v>
      </c>
      <c r="C199" s="1">
        <f ca="1" t="shared" si="32"/>
        <v>89</v>
      </c>
      <c r="D199" s="1">
        <f ca="1" t="shared" si="32"/>
        <v>19</v>
      </c>
      <c r="E199" s="2">
        <f ca="1" t="shared" si="37"/>
        <v>739.421052631579</v>
      </c>
      <c r="F199" s="2">
        <f ca="1" t="shared" si="30"/>
        <v>4.68421052631579</v>
      </c>
      <c r="G199" s="1" t="str">
        <f ca="1" t="shared" si="33"/>
        <v>Residential </v>
      </c>
      <c r="H199" s="3">
        <f ca="1" t="shared" si="34"/>
        <v>0.762375962096983</v>
      </c>
      <c r="I199" s="3">
        <f ca="1" t="shared" si="34"/>
        <v>0.810766991729377</v>
      </c>
      <c r="J199" s="3">
        <f ca="1" t="shared" si="34"/>
        <v>0.901801357863506</v>
      </c>
      <c r="K199" s="3">
        <f ca="1" t="shared" si="34"/>
        <v>0.95609232195496</v>
      </c>
      <c r="L199" s="1" t="str">
        <f ca="1" t="shared" si="35"/>
        <v>Insecured land tenure</v>
      </c>
      <c r="M199" s="1" t="str">
        <f ca="1" t="shared" si="36"/>
        <v>Katcha drain</v>
      </c>
      <c r="N199" s="1" t="str">
        <f ca="1" t="shared" si="38"/>
        <v>Sewerage/DEWATS</v>
      </c>
    </row>
    <row r="200" spans="1:14">
      <c r="A200" s="3">
        <v>6083</v>
      </c>
      <c r="B200" s="1">
        <f ca="1" t="shared" si="31"/>
        <v>15621</v>
      </c>
      <c r="C200" s="1">
        <f ca="1" t="shared" si="32"/>
        <v>1411</v>
      </c>
      <c r="D200" s="1">
        <f ca="1" t="shared" si="32"/>
        <v>1053</v>
      </c>
      <c r="E200" s="2">
        <f ca="1" t="shared" si="37"/>
        <v>14.8347578347578</v>
      </c>
      <c r="F200" s="2">
        <f ca="1" t="shared" si="30"/>
        <v>1.33998100664767</v>
      </c>
      <c r="G200" s="1" t="str">
        <f ca="1" t="shared" si="33"/>
        <v>Office</v>
      </c>
      <c r="H200" s="3">
        <f ca="1" t="shared" si="34"/>
        <v>0.613581760762589</v>
      </c>
      <c r="I200" s="3">
        <f ca="1" t="shared" si="34"/>
        <v>0.78825964517678</v>
      </c>
      <c r="J200" s="3">
        <f ca="1" t="shared" si="34"/>
        <v>0.468500660845761</v>
      </c>
      <c r="K200" s="3">
        <f ca="1" t="shared" si="34"/>
        <v>0.443406014449087</v>
      </c>
      <c r="L200" s="1" t="str">
        <f ca="1" t="shared" si="35"/>
        <v>Critical </v>
      </c>
      <c r="M200" s="1" t="str">
        <f ca="1" t="shared" si="36"/>
        <v>Pucca drain and uncovered </v>
      </c>
      <c r="N200" s="1" t="str">
        <f ca="1" t="shared" si="38"/>
        <v>FSM</v>
      </c>
    </row>
    <row r="201" spans="1:14">
      <c r="A201" s="3">
        <v>6085</v>
      </c>
      <c r="B201" s="1">
        <f ca="1" t="shared" si="31"/>
        <v>5082</v>
      </c>
      <c r="C201" s="1">
        <f ca="1" t="shared" si="32"/>
        <v>707</v>
      </c>
      <c r="D201" s="1">
        <f ca="1" t="shared" si="32"/>
        <v>77</v>
      </c>
      <c r="E201" s="2">
        <f ca="1" t="shared" si="37"/>
        <v>66</v>
      </c>
      <c r="F201" s="2">
        <f ca="1" t="shared" si="30"/>
        <v>9.18181818181818</v>
      </c>
      <c r="G201" s="1" t="str">
        <f ca="1" t="shared" si="33"/>
        <v>Commercials</v>
      </c>
      <c r="H201" s="3">
        <f ca="1" t="shared" si="34"/>
        <v>0.613847040057849</v>
      </c>
      <c r="I201" s="3">
        <f ca="1" t="shared" si="34"/>
        <v>0.521811680100688</v>
      </c>
      <c r="J201" s="3">
        <f ca="1" t="shared" si="34"/>
        <v>0.0163807987061506</v>
      </c>
      <c r="K201" s="3">
        <f ca="1" t="shared" si="34"/>
        <v>0.809387049199986</v>
      </c>
      <c r="L201" s="1" t="str">
        <f ca="1" t="shared" si="35"/>
        <v>Insecured land tenure</v>
      </c>
      <c r="M201" s="1" t="str">
        <f ca="1" t="shared" si="36"/>
        <v>Katcha drain</v>
      </c>
      <c r="N201" s="1" t="str">
        <f ca="1" t="shared" si="38"/>
        <v>DEWATS</v>
      </c>
    </row>
    <row r="202" spans="1:14">
      <c r="A202" s="3">
        <v>6087</v>
      </c>
      <c r="B202" s="1">
        <f ca="1" t="shared" si="31"/>
        <v>11929</v>
      </c>
      <c r="C202" s="1">
        <f ca="1" t="shared" si="32"/>
        <v>1422</v>
      </c>
      <c r="D202" s="1">
        <f ca="1" t="shared" si="32"/>
        <v>1728</v>
      </c>
      <c r="E202" s="2">
        <f ca="1" t="shared" si="37"/>
        <v>6.90335648148148</v>
      </c>
      <c r="F202" s="2">
        <f ca="1" t="shared" si="30"/>
        <v>0.822916666666667</v>
      </c>
      <c r="G202" s="1" t="str">
        <f ca="1" t="shared" si="33"/>
        <v>Office</v>
      </c>
      <c r="H202" s="3">
        <f ca="1" t="shared" si="34"/>
        <v>0.10987176196027</v>
      </c>
      <c r="I202" s="3">
        <f ca="1" t="shared" si="34"/>
        <v>0.869856934833316</v>
      </c>
      <c r="J202" s="3">
        <f ca="1" t="shared" si="34"/>
        <v>0.895076374624503</v>
      </c>
      <c r="K202" s="3">
        <f ca="1" t="shared" si="34"/>
        <v>0.773355064293244</v>
      </c>
      <c r="L202" s="1" t="str">
        <f ca="1" t="shared" si="35"/>
        <v>Insecured land tenure</v>
      </c>
      <c r="M202" s="1" t="str">
        <f ca="1" t="shared" si="36"/>
        <v>Katcha drain</v>
      </c>
      <c r="N202" s="1" t="str">
        <f ca="1" t="shared" si="38"/>
        <v>Sewerage/ FSM</v>
      </c>
    </row>
    <row r="203" spans="1:14">
      <c r="A203" s="3">
        <v>6089</v>
      </c>
      <c r="B203" s="1">
        <f ca="1" t="shared" si="31"/>
        <v>15348</v>
      </c>
      <c r="C203" s="1">
        <f ca="1" t="shared" si="32"/>
        <v>928</v>
      </c>
      <c r="D203" s="1">
        <f ca="1" t="shared" si="32"/>
        <v>1414</v>
      </c>
      <c r="E203" s="2">
        <f ca="1" t="shared" si="37"/>
        <v>10.8543140028289</v>
      </c>
      <c r="F203" s="2">
        <f ca="1" t="shared" si="30"/>
        <v>0.656294200848656</v>
      </c>
      <c r="G203" s="1" t="str">
        <f ca="1" t="shared" si="33"/>
        <v>Residential </v>
      </c>
      <c r="H203" s="3">
        <f ca="1" t="shared" si="34"/>
        <v>0.120030553900743</v>
      </c>
      <c r="I203" s="3">
        <f ca="1" t="shared" si="34"/>
        <v>0.0945247682477877</v>
      </c>
      <c r="J203" s="3">
        <f ca="1" t="shared" si="34"/>
        <v>0.124782006021589</v>
      </c>
      <c r="K203" s="3">
        <f ca="1" t="shared" si="34"/>
        <v>0.337755273282013</v>
      </c>
      <c r="L203" s="1" t="str">
        <f ca="1" t="shared" si="35"/>
        <v>Critical </v>
      </c>
      <c r="M203" s="1" t="str">
        <f ca="1" t="shared" si="36"/>
        <v>Katcha drain</v>
      </c>
      <c r="N203" s="1" t="str">
        <f ca="1" t="shared" si="38"/>
        <v>DEWATS</v>
      </c>
    </row>
    <row r="204" spans="1:14">
      <c r="A204" s="3">
        <v>6091</v>
      </c>
      <c r="B204" s="1">
        <f ca="1" t="shared" si="31"/>
        <v>7545</v>
      </c>
      <c r="C204" s="1">
        <f ca="1" t="shared" si="32"/>
        <v>298</v>
      </c>
      <c r="D204" s="1">
        <f ca="1" t="shared" si="32"/>
        <v>383</v>
      </c>
      <c r="E204" s="2">
        <f ca="1" t="shared" si="37"/>
        <v>19.6997389033943</v>
      </c>
      <c r="F204" s="2">
        <f ca="1" t="shared" si="30"/>
        <v>0.778067885117493</v>
      </c>
      <c r="G204" s="1" t="str">
        <f ca="1" t="shared" si="33"/>
        <v>Residential </v>
      </c>
      <c r="H204" s="3">
        <f ca="1" t="shared" si="34"/>
        <v>0.0250418006194768</v>
      </c>
      <c r="I204" s="3">
        <f ca="1" t="shared" si="34"/>
        <v>0.110907294400997</v>
      </c>
      <c r="J204" s="3">
        <f ca="1" t="shared" si="34"/>
        <v>0.595692192318566</v>
      </c>
      <c r="K204" s="3">
        <f ca="1" t="shared" si="34"/>
        <v>0.202975062393665</v>
      </c>
      <c r="L204" s="1" t="str">
        <f ca="1" t="shared" si="35"/>
        <v>Insecured land tenure</v>
      </c>
      <c r="M204" s="1" t="str">
        <f ca="1" t="shared" si="36"/>
        <v>Pucca drain and uncovered </v>
      </c>
      <c r="N204" s="1" t="str">
        <f ca="1" t="shared" si="38"/>
        <v>Sewerage/DEWATS</v>
      </c>
    </row>
    <row r="205" spans="1:14">
      <c r="A205" s="3">
        <v>6093</v>
      </c>
      <c r="B205" s="1">
        <f ca="1" t="shared" si="31"/>
        <v>5141</v>
      </c>
      <c r="C205" s="1">
        <f ca="1" t="shared" si="32"/>
        <v>1807</v>
      </c>
      <c r="D205" s="1">
        <f ca="1" t="shared" si="32"/>
        <v>1403</v>
      </c>
      <c r="E205" s="2">
        <f ca="1" t="shared" si="37"/>
        <v>3.66429080541696</v>
      </c>
      <c r="F205" s="2">
        <f ca="1" t="shared" si="30"/>
        <v>1.28795438346401</v>
      </c>
      <c r="G205" s="1" t="str">
        <f ca="1" t="shared" si="33"/>
        <v>Office</v>
      </c>
      <c r="H205" s="3">
        <f ca="1" t="shared" si="34"/>
        <v>0.20785054118703</v>
      </c>
      <c r="I205" s="3">
        <f ca="1" t="shared" si="34"/>
        <v>0.782281556414696</v>
      </c>
      <c r="J205" s="3">
        <f ca="1" t="shared" si="34"/>
        <v>0.631427805529749</v>
      </c>
      <c r="K205" s="3">
        <f ca="1" t="shared" si="34"/>
        <v>0.202257623751267</v>
      </c>
      <c r="L205" s="1" t="str">
        <f ca="1" t="shared" si="35"/>
        <v>Critical </v>
      </c>
      <c r="M205" s="1" t="str">
        <f ca="1" t="shared" si="36"/>
        <v>Pucca drain and uncovered </v>
      </c>
      <c r="N205" s="1" t="str">
        <f ca="1" t="shared" si="38"/>
        <v>DEWATS</v>
      </c>
    </row>
    <row r="206" spans="1:14">
      <c r="A206" s="3">
        <v>6095</v>
      </c>
      <c r="B206" s="1">
        <f ca="1" t="shared" si="31"/>
        <v>6090</v>
      </c>
      <c r="C206" s="1">
        <f ca="1" t="shared" si="32"/>
        <v>1780</v>
      </c>
      <c r="D206" s="1">
        <f ca="1" t="shared" si="32"/>
        <v>1569</v>
      </c>
      <c r="E206" s="2">
        <f ca="1" t="shared" si="37"/>
        <v>3.88145315487572</v>
      </c>
      <c r="F206" s="2">
        <f ca="1" t="shared" si="30"/>
        <v>1.13448056086679</v>
      </c>
      <c r="G206" s="1" t="str">
        <f ca="1" t="shared" si="33"/>
        <v>Commercials</v>
      </c>
      <c r="H206" s="3">
        <f ca="1" t="shared" si="34"/>
        <v>0.562405743203502</v>
      </c>
      <c r="I206" s="3">
        <f ca="1" t="shared" si="34"/>
        <v>0.689885506182073</v>
      </c>
      <c r="J206" s="3">
        <f ca="1" t="shared" si="34"/>
        <v>0.425413065321558</v>
      </c>
      <c r="K206" s="3">
        <f ca="1" t="shared" si="34"/>
        <v>0.881523457541691</v>
      </c>
      <c r="L206" s="1" t="str">
        <f ca="1" t="shared" si="35"/>
        <v>non critical</v>
      </c>
      <c r="M206" s="1" t="str">
        <f ca="1" t="shared" si="36"/>
        <v>Covered pucca drain</v>
      </c>
      <c r="N206" s="1" t="str">
        <f ca="1" t="shared" si="38"/>
        <v>Sewerage/ FSM</v>
      </c>
    </row>
    <row r="207" spans="1:14">
      <c r="A207" s="3">
        <v>6097</v>
      </c>
      <c r="B207" s="1">
        <f ca="1" t="shared" si="31"/>
        <v>19014</v>
      </c>
      <c r="C207" s="1">
        <f ca="1" t="shared" si="32"/>
        <v>306</v>
      </c>
      <c r="D207" s="1">
        <f ca="1" t="shared" si="32"/>
        <v>814</v>
      </c>
      <c r="E207" s="2">
        <f ca="1" t="shared" si="37"/>
        <v>23.3587223587224</v>
      </c>
      <c r="F207" s="2">
        <f ca="1" t="shared" si="30"/>
        <v>0.375921375921376</v>
      </c>
      <c r="G207" s="1" t="str">
        <f ca="1" t="shared" si="33"/>
        <v>Residential </v>
      </c>
      <c r="H207" s="3">
        <f ca="1" t="shared" si="34"/>
        <v>0.366046783838518</v>
      </c>
      <c r="I207" s="3">
        <f ca="1" t="shared" si="34"/>
        <v>0.159084533507564</v>
      </c>
      <c r="J207" s="3">
        <f ca="1" t="shared" si="34"/>
        <v>0.646406257109782</v>
      </c>
      <c r="K207" s="3">
        <f ca="1" t="shared" si="34"/>
        <v>0.25686139566954</v>
      </c>
      <c r="L207" s="1" t="str">
        <f ca="1" t="shared" si="35"/>
        <v>Insecured land tenure</v>
      </c>
      <c r="M207" s="1" t="str">
        <f ca="1" t="shared" si="36"/>
        <v>Unserved area</v>
      </c>
      <c r="N207" s="1" t="str">
        <f ca="1" t="shared" si="38"/>
        <v>Sewerage/ FSM</v>
      </c>
    </row>
    <row r="208" spans="1:14">
      <c r="A208" s="3">
        <v>6099</v>
      </c>
      <c r="B208" s="1">
        <f ca="1" t="shared" si="31"/>
        <v>661</v>
      </c>
      <c r="C208" s="1">
        <f ca="1" t="shared" si="32"/>
        <v>429</v>
      </c>
      <c r="D208" s="1">
        <f ca="1" t="shared" si="32"/>
        <v>81</v>
      </c>
      <c r="E208" s="2">
        <f ca="1" t="shared" si="37"/>
        <v>8.16049382716049</v>
      </c>
      <c r="F208" s="2">
        <f ca="1" t="shared" si="30"/>
        <v>5.2962962962963</v>
      </c>
      <c r="G208" s="1" t="str">
        <f ca="1" t="shared" si="33"/>
        <v>Residential </v>
      </c>
      <c r="H208" s="3">
        <f ca="1" t="shared" si="34"/>
        <v>0.471503676463084</v>
      </c>
      <c r="I208" s="3">
        <f ca="1" t="shared" si="34"/>
        <v>0.461626757949832</v>
      </c>
      <c r="J208" s="3">
        <f ca="1" t="shared" si="34"/>
        <v>0.910389635488618</v>
      </c>
      <c r="K208" s="3">
        <f ca="1" t="shared" si="34"/>
        <v>0.39130497698704</v>
      </c>
      <c r="L208" s="1" t="str">
        <f ca="1" t="shared" si="35"/>
        <v>Insecured land tenure</v>
      </c>
      <c r="M208" s="1" t="str">
        <f ca="1" t="shared" si="36"/>
        <v>Pucca drain and uncovered </v>
      </c>
      <c r="N208" s="1" t="str">
        <f ca="1" t="shared" si="38"/>
        <v>FSM</v>
      </c>
    </row>
    <row r="209" spans="1:14">
      <c r="A209" s="3">
        <v>6101</v>
      </c>
      <c r="B209" s="1">
        <f ca="1" t="shared" si="31"/>
        <v>8699</v>
      </c>
      <c r="C209" s="1">
        <f ca="1" t="shared" si="32"/>
        <v>919</v>
      </c>
      <c r="D209" s="1">
        <f ca="1" t="shared" si="32"/>
        <v>1506</v>
      </c>
      <c r="E209" s="2">
        <f ca="1" t="shared" si="37"/>
        <v>5.77622841965471</v>
      </c>
      <c r="F209" s="2">
        <f ca="1" t="shared" ref="F209:F272" si="39">C209/D209</f>
        <v>0.610225763612218</v>
      </c>
      <c r="G209" s="1" t="str">
        <f ca="1" t="shared" si="33"/>
        <v>Office</v>
      </c>
      <c r="H209" s="3">
        <f ca="1" t="shared" si="34"/>
        <v>0.5490640574284</v>
      </c>
      <c r="I209" s="3">
        <f ca="1" t="shared" si="34"/>
        <v>0.981650856604098</v>
      </c>
      <c r="J209" s="3">
        <f ca="1" t="shared" si="34"/>
        <v>0.82948084691334</v>
      </c>
      <c r="K209" s="3">
        <f ca="1" t="shared" si="34"/>
        <v>0.413259078231541</v>
      </c>
      <c r="L209" s="1" t="str">
        <f ca="1" t="shared" si="35"/>
        <v>non critical</v>
      </c>
      <c r="M209" s="1" t="str">
        <f ca="1" t="shared" si="36"/>
        <v>Unserved area</v>
      </c>
      <c r="N209" s="1" t="str">
        <f ca="1" t="shared" si="38"/>
        <v>Sewerage/ FSM</v>
      </c>
    </row>
    <row r="210" spans="1:14">
      <c r="A210" s="3">
        <v>6103</v>
      </c>
      <c r="B210" s="1">
        <f ca="1" t="shared" si="31"/>
        <v>18978</v>
      </c>
      <c r="C210" s="1">
        <f ca="1" t="shared" si="32"/>
        <v>1812</v>
      </c>
      <c r="D210" s="1">
        <f ca="1" t="shared" si="32"/>
        <v>324</v>
      </c>
      <c r="E210" s="2">
        <f ca="1" t="shared" si="37"/>
        <v>58.5740740740741</v>
      </c>
      <c r="F210" s="2">
        <f ca="1" t="shared" si="39"/>
        <v>5.59259259259259</v>
      </c>
      <c r="G210" s="1" t="str">
        <f ca="1" t="shared" si="33"/>
        <v>Office</v>
      </c>
      <c r="H210" s="3">
        <f ca="1" t="shared" si="34"/>
        <v>0.493725452065144</v>
      </c>
      <c r="I210" s="3">
        <f ca="1" t="shared" si="34"/>
        <v>0.0630062393376278</v>
      </c>
      <c r="J210" s="3">
        <f ca="1" t="shared" si="34"/>
        <v>0.581656781580382</v>
      </c>
      <c r="K210" s="3">
        <f ca="1" t="shared" si="34"/>
        <v>0.291932346442192</v>
      </c>
      <c r="L210" s="1" t="str">
        <f ca="1" t="shared" si="35"/>
        <v>Insecured land tenure</v>
      </c>
      <c r="M210" s="1" t="str">
        <f ca="1" t="shared" si="36"/>
        <v>Covered pucca drain</v>
      </c>
      <c r="N210" s="1" t="str">
        <f ca="1" t="shared" si="38"/>
        <v>Sewerage/ FSM</v>
      </c>
    </row>
    <row r="211" spans="1:14">
      <c r="A211" s="3">
        <v>6105</v>
      </c>
      <c r="B211" s="1">
        <f ca="1" t="shared" si="31"/>
        <v>8656</v>
      </c>
      <c r="C211" s="1">
        <f ca="1" t="shared" si="32"/>
        <v>387</v>
      </c>
      <c r="D211" s="1">
        <f ca="1" t="shared" si="32"/>
        <v>1843</v>
      </c>
      <c r="E211" s="2">
        <f ca="1" t="shared" si="37"/>
        <v>4.69669017905589</v>
      </c>
      <c r="F211" s="2">
        <f ca="1" t="shared" si="39"/>
        <v>0.209983722192078</v>
      </c>
      <c r="G211" s="1" t="str">
        <f ca="1" t="shared" si="33"/>
        <v>Education centre</v>
      </c>
      <c r="H211" s="3">
        <f ca="1" t="shared" si="34"/>
        <v>0.579169259026343</v>
      </c>
      <c r="I211" s="3">
        <f ca="1" t="shared" si="34"/>
        <v>0.319268313909374</v>
      </c>
      <c r="J211" s="3">
        <f ca="1" t="shared" si="34"/>
        <v>0.421367685808835</v>
      </c>
      <c r="K211" s="3">
        <f ca="1" t="shared" si="34"/>
        <v>0.771521479501246</v>
      </c>
      <c r="L211" s="1" t="str">
        <f ca="1" t="shared" si="35"/>
        <v>Insecured land tenure</v>
      </c>
      <c r="M211" s="1" t="str">
        <f ca="1" t="shared" si="36"/>
        <v>Pucca drain and uncovered </v>
      </c>
      <c r="N211" s="1" t="str">
        <f ca="1" t="shared" si="38"/>
        <v>SewerageS</v>
      </c>
    </row>
    <row r="212" spans="1:14">
      <c r="A212" s="3">
        <v>6107</v>
      </c>
      <c r="B212" s="1">
        <f ca="1" t="shared" si="31"/>
        <v>9810</v>
      </c>
      <c r="C212" s="1">
        <f ca="1" t="shared" si="32"/>
        <v>530</v>
      </c>
      <c r="D212" s="1">
        <f ca="1" t="shared" si="32"/>
        <v>601</v>
      </c>
      <c r="E212" s="2">
        <f ca="1" t="shared" si="37"/>
        <v>16.3227953410982</v>
      </c>
      <c r="F212" s="2">
        <f ca="1" t="shared" si="39"/>
        <v>0.881863560732113</v>
      </c>
      <c r="G212" s="1" t="str">
        <f ca="1" t="shared" si="33"/>
        <v>Education centre</v>
      </c>
      <c r="H212" s="3">
        <f ca="1" t="shared" si="34"/>
        <v>0.774187975046782</v>
      </c>
      <c r="I212" s="3">
        <f ca="1" t="shared" si="34"/>
        <v>0.0973647992996949</v>
      </c>
      <c r="J212" s="3">
        <f ca="1" t="shared" si="34"/>
        <v>0.716924471893999</v>
      </c>
      <c r="K212" s="3">
        <f ca="1" t="shared" si="34"/>
        <v>0.127820070190721</v>
      </c>
      <c r="L212" s="1" t="str">
        <f ca="1" t="shared" si="35"/>
        <v>Insecured land tenure</v>
      </c>
      <c r="M212" s="1" t="str">
        <f ca="1" t="shared" si="36"/>
        <v>Unserved area</v>
      </c>
      <c r="N212" s="1" t="str">
        <f ca="1" t="shared" si="38"/>
        <v>DEWATS</v>
      </c>
    </row>
    <row r="213" spans="1:14">
      <c r="A213" s="3">
        <v>6109</v>
      </c>
      <c r="B213" s="1">
        <f ca="1" t="shared" si="31"/>
        <v>12983</v>
      </c>
      <c r="C213" s="1">
        <f ca="1" t="shared" si="32"/>
        <v>1429</v>
      </c>
      <c r="D213" s="1">
        <f ca="1" t="shared" si="32"/>
        <v>781</v>
      </c>
      <c r="E213" s="2">
        <f ca="1" t="shared" si="37"/>
        <v>16.6235595390525</v>
      </c>
      <c r="F213" s="2">
        <f ca="1" t="shared" si="39"/>
        <v>1.82970550576184</v>
      </c>
      <c r="G213" s="1" t="str">
        <f ca="1" t="shared" si="33"/>
        <v>Commercials</v>
      </c>
      <c r="H213" s="3">
        <f ca="1" t="shared" si="34"/>
        <v>0.59388349612943</v>
      </c>
      <c r="I213" s="3">
        <f ca="1" t="shared" si="34"/>
        <v>0.864658767160094</v>
      </c>
      <c r="J213" s="3">
        <f ca="1" t="shared" si="34"/>
        <v>0.401252747835937</v>
      </c>
      <c r="K213" s="3">
        <f ca="1" t="shared" si="34"/>
        <v>0.981277467677947</v>
      </c>
      <c r="L213" s="1" t="str">
        <f ca="1" t="shared" si="35"/>
        <v>non critical</v>
      </c>
      <c r="M213" s="1" t="str">
        <f ca="1" t="shared" si="36"/>
        <v>Katcha drain</v>
      </c>
      <c r="N213" s="1" t="str">
        <f ca="1" t="shared" si="38"/>
        <v>FSM</v>
      </c>
    </row>
    <row r="214" spans="1:14">
      <c r="A214" s="3">
        <v>6111</v>
      </c>
      <c r="B214" s="1">
        <f ca="1" t="shared" si="31"/>
        <v>3121</v>
      </c>
      <c r="C214" s="1">
        <f ca="1" t="shared" si="32"/>
        <v>364</v>
      </c>
      <c r="D214" s="1">
        <f ca="1" t="shared" si="32"/>
        <v>1525</v>
      </c>
      <c r="E214" s="2">
        <f ca="1" t="shared" si="37"/>
        <v>2.04655737704918</v>
      </c>
      <c r="F214" s="2">
        <f ca="1" t="shared" si="39"/>
        <v>0.238688524590164</v>
      </c>
      <c r="G214" s="1" t="str">
        <f ca="1" t="shared" si="33"/>
        <v>Residential </v>
      </c>
      <c r="H214" s="3">
        <f ca="1" t="shared" si="34"/>
        <v>0.441984313231076</v>
      </c>
      <c r="I214" s="3">
        <f ca="1" t="shared" si="34"/>
        <v>0.459126116869879</v>
      </c>
      <c r="J214" s="3">
        <f ca="1" t="shared" si="34"/>
        <v>0.392829727438432</v>
      </c>
      <c r="K214" s="3">
        <f ca="1" t="shared" si="34"/>
        <v>0.405867303103703</v>
      </c>
      <c r="L214" s="1" t="str">
        <f ca="1" t="shared" si="35"/>
        <v>Critical </v>
      </c>
      <c r="M214" s="1" t="str">
        <f ca="1" t="shared" si="36"/>
        <v>Katcha drain</v>
      </c>
      <c r="N214" s="1" t="str">
        <f ca="1" t="shared" si="38"/>
        <v>DEWATS</v>
      </c>
    </row>
    <row r="215" spans="1:14">
      <c r="A215" s="3">
        <v>6113</v>
      </c>
      <c r="B215" s="1">
        <f ca="1" t="shared" si="31"/>
        <v>1522</v>
      </c>
      <c r="C215" s="1">
        <f ca="1" t="shared" si="32"/>
        <v>240</v>
      </c>
      <c r="D215" s="1">
        <f ca="1" t="shared" si="32"/>
        <v>987</v>
      </c>
      <c r="E215" s="2">
        <f ca="1" t="shared" si="37"/>
        <v>1.54204660587639</v>
      </c>
      <c r="F215" s="2">
        <f ca="1" t="shared" si="39"/>
        <v>0.243161094224924</v>
      </c>
      <c r="G215" s="1" t="str">
        <f ca="1" t="shared" si="33"/>
        <v>Residential </v>
      </c>
      <c r="H215" s="3">
        <f ca="1" t="shared" si="34"/>
        <v>0.673301820870373</v>
      </c>
      <c r="I215" s="3">
        <f ca="1" t="shared" si="34"/>
        <v>0.760371987891162</v>
      </c>
      <c r="J215" s="3">
        <f ca="1" t="shared" si="34"/>
        <v>0.0352746464361697</v>
      </c>
      <c r="K215" s="3">
        <f ca="1" t="shared" si="34"/>
        <v>0.424760666515106</v>
      </c>
      <c r="L215" s="1" t="str">
        <f ca="1" t="shared" si="35"/>
        <v>Critical </v>
      </c>
      <c r="M215" s="1" t="str">
        <f ca="1" t="shared" si="36"/>
        <v>Covered pucca drain</v>
      </c>
      <c r="N215" s="1" t="str">
        <f ca="1" t="shared" si="38"/>
        <v>DEWATS</v>
      </c>
    </row>
    <row r="216" spans="1:14">
      <c r="A216" s="3">
        <v>6115</v>
      </c>
      <c r="B216" s="1">
        <f ca="1" t="shared" si="31"/>
        <v>13963</v>
      </c>
      <c r="C216" s="1">
        <f ca="1" t="shared" si="32"/>
        <v>996</v>
      </c>
      <c r="D216" s="1">
        <f ca="1" t="shared" si="32"/>
        <v>1478</v>
      </c>
      <c r="E216" s="2">
        <f ca="1" t="shared" si="37"/>
        <v>9.44722598105548</v>
      </c>
      <c r="F216" s="2">
        <f ca="1" t="shared" si="39"/>
        <v>0.673883626522327</v>
      </c>
      <c r="G216" s="1" t="str">
        <f ca="1" t="shared" si="33"/>
        <v>Education centre</v>
      </c>
      <c r="H216" s="3">
        <f ca="1" t="shared" si="34"/>
        <v>0.836261360749412</v>
      </c>
      <c r="I216" s="3">
        <f ca="1" t="shared" si="34"/>
        <v>0.201294681234443</v>
      </c>
      <c r="J216" s="3">
        <f ca="1" t="shared" si="34"/>
        <v>0.496207858280152</v>
      </c>
      <c r="K216" s="3">
        <f ca="1" t="shared" si="34"/>
        <v>0.437285780745799</v>
      </c>
      <c r="L216" s="1" t="str">
        <f ca="1" t="shared" si="35"/>
        <v>non critical</v>
      </c>
      <c r="M216" s="1" t="str">
        <f ca="1" t="shared" si="36"/>
        <v>Katcha drain</v>
      </c>
      <c r="N216" s="1" t="str">
        <f ca="1" t="shared" si="38"/>
        <v>DEWATS</v>
      </c>
    </row>
    <row r="217" spans="1:14">
      <c r="A217" s="3">
        <v>8001</v>
      </c>
      <c r="B217" s="1">
        <f ca="1" t="shared" si="31"/>
        <v>18916</v>
      </c>
      <c r="C217" s="1">
        <f ca="1" t="shared" si="32"/>
        <v>1730</v>
      </c>
      <c r="D217" s="1">
        <f ca="1" t="shared" si="32"/>
        <v>1922</v>
      </c>
      <c r="E217" s="2">
        <f ca="1" t="shared" si="37"/>
        <v>9.84183142559833</v>
      </c>
      <c r="F217" s="2">
        <f ca="1" t="shared" si="39"/>
        <v>0.900104058272633</v>
      </c>
      <c r="G217" s="1" t="str">
        <f ca="1" t="shared" si="33"/>
        <v>Office</v>
      </c>
      <c r="H217" s="3">
        <f ca="1" t="shared" si="34"/>
        <v>0.0291806373368833</v>
      </c>
      <c r="I217" s="3">
        <f ca="1" t="shared" si="34"/>
        <v>0.295323927712958</v>
      </c>
      <c r="J217" s="3">
        <f ca="1" t="shared" si="34"/>
        <v>0.466009054733167</v>
      </c>
      <c r="K217" s="3">
        <f ca="1" t="shared" si="34"/>
        <v>0.5067195095494</v>
      </c>
      <c r="L217" s="1" t="str">
        <f ca="1" t="shared" si="35"/>
        <v>non critical</v>
      </c>
      <c r="M217" s="1" t="str">
        <f ca="1" t="shared" si="36"/>
        <v>Covered pucca drain</v>
      </c>
      <c r="N217" s="1" t="str">
        <f ca="1" t="shared" si="38"/>
        <v>SewerageS</v>
      </c>
    </row>
    <row r="218" spans="1:14">
      <c r="A218" s="3">
        <v>8003</v>
      </c>
      <c r="B218" s="1">
        <f ca="1" t="shared" si="31"/>
        <v>7003</v>
      </c>
      <c r="C218" s="1">
        <f ca="1" t="shared" si="32"/>
        <v>1495</v>
      </c>
      <c r="D218" s="1">
        <f ca="1" t="shared" si="32"/>
        <v>548</v>
      </c>
      <c r="E218" s="2">
        <f ca="1" t="shared" si="37"/>
        <v>12.779197080292</v>
      </c>
      <c r="F218" s="2">
        <f ca="1" t="shared" si="39"/>
        <v>2.72810218978102</v>
      </c>
      <c r="G218" s="1" t="str">
        <f ca="1" t="shared" si="33"/>
        <v>Commercials</v>
      </c>
      <c r="H218" s="3">
        <f ca="1" t="shared" si="34"/>
        <v>0.927377844157216</v>
      </c>
      <c r="I218" s="3">
        <f ca="1" t="shared" si="34"/>
        <v>0.626274738449864</v>
      </c>
      <c r="J218" s="3">
        <f ca="1" t="shared" si="34"/>
        <v>0.281298503582865</v>
      </c>
      <c r="K218" s="3">
        <f ca="1" t="shared" si="34"/>
        <v>0.281447143794829</v>
      </c>
      <c r="L218" s="1" t="str">
        <f ca="1" t="shared" si="35"/>
        <v>Insecured land tenure</v>
      </c>
      <c r="M218" s="1" t="str">
        <f ca="1" t="shared" si="36"/>
        <v>Covered pucca drain</v>
      </c>
      <c r="N218" s="1" t="str">
        <f ca="1" t="shared" si="38"/>
        <v>DEWATS</v>
      </c>
    </row>
    <row r="219" spans="1:14">
      <c r="A219" s="3">
        <v>8005</v>
      </c>
      <c r="B219" s="1">
        <f ca="1" t="shared" si="31"/>
        <v>16434</v>
      </c>
      <c r="C219" s="1">
        <f ca="1" t="shared" si="32"/>
        <v>1991</v>
      </c>
      <c r="D219" s="1">
        <f ca="1" t="shared" si="32"/>
        <v>1926</v>
      </c>
      <c r="E219" s="2">
        <f ca="1" t="shared" si="37"/>
        <v>8.53271028037383</v>
      </c>
      <c r="F219" s="2">
        <f ca="1" t="shared" si="39"/>
        <v>1.033748701973</v>
      </c>
      <c r="G219" s="1" t="str">
        <f ca="1" t="shared" si="33"/>
        <v>Education centre</v>
      </c>
      <c r="H219" s="3">
        <f ca="1" t="shared" si="34"/>
        <v>0.305648484601954</v>
      </c>
      <c r="I219" s="3">
        <f ca="1" t="shared" si="34"/>
        <v>0.430668768362137</v>
      </c>
      <c r="J219" s="3">
        <f ca="1" t="shared" si="34"/>
        <v>0.513621206073414</v>
      </c>
      <c r="K219" s="3">
        <f ca="1" t="shared" si="34"/>
        <v>0.197507736691661</v>
      </c>
      <c r="L219" s="1" t="str">
        <f ca="1" t="shared" si="35"/>
        <v>Insecured land tenure</v>
      </c>
      <c r="M219" s="1" t="str">
        <f ca="1" t="shared" si="36"/>
        <v>Pucca drain and uncovered </v>
      </c>
      <c r="N219" s="1" t="str">
        <f ca="1" t="shared" si="38"/>
        <v>Sewerage/ FSM</v>
      </c>
    </row>
    <row r="220" spans="1:14">
      <c r="A220" s="3">
        <v>8007</v>
      </c>
      <c r="B220" s="1">
        <f ca="1" t="shared" si="31"/>
        <v>14636</v>
      </c>
      <c r="C220" s="1">
        <f ca="1" t="shared" si="32"/>
        <v>147</v>
      </c>
      <c r="D220" s="1">
        <f ca="1" t="shared" si="32"/>
        <v>373</v>
      </c>
      <c r="E220" s="2">
        <f ca="1" t="shared" si="37"/>
        <v>39.2386058981233</v>
      </c>
      <c r="F220" s="2">
        <f ca="1" t="shared" si="39"/>
        <v>0.394101876675603</v>
      </c>
      <c r="G220" s="1" t="str">
        <f ca="1" t="shared" si="33"/>
        <v>Commercials</v>
      </c>
      <c r="H220" s="3">
        <f ca="1" t="shared" si="34"/>
        <v>0.515729911562356</v>
      </c>
      <c r="I220" s="3">
        <f ca="1" t="shared" si="34"/>
        <v>0.701433767260773</v>
      </c>
      <c r="J220" s="3">
        <f ca="1" t="shared" si="34"/>
        <v>0.148003523441964</v>
      </c>
      <c r="K220" s="3">
        <f ca="1" t="shared" si="34"/>
        <v>0.441634992977748</v>
      </c>
      <c r="L220" s="1" t="str">
        <f ca="1" t="shared" si="35"/>
        <v>non critical</v>
      </c>
      <c r="M220" s="1" t="str">
        <f ca="1" t="shared" si="36"/>
        <v>Pucca drain and uncovered </v>
      </c>
      <c r="N220" s="1" t="str">
        <f ca="1" t="shared" si="38"/>
        <v>Sewerage/DEWATS</v>
      </c>
    </row>
    <row r="221" spans="1:14">
      <c r="A221" s="3">
        <v>8009</v>
      </c>
      <c r="B221" s="1">
        <f ca="1" t="shared" si="31"/>
        <v>5460</v>
      </c>
      <c r="C221" s="1">
        <f ca="1" t="shared" si="32"/>
        <v>649</v>
      </c>
      <c r="D221" s="1">
        <f ca="1" t="shared" si="32"/>
        <v>90</v>
      </c>
      <c r="E221" s="2">
        <f ca="1" t="shared" si="37"/>
        <v>60.6666666666667</v>
      </c>
      <c r="F221" s="2">
        <f ca="1" t="shared" si="39"/>
        <v>7.21111111111111</v>
      </c>
      <c r="G221" s="1" t="str">
        <f ca="1" t="shared" si="33"/>
        <v>Office</v>
      </c>
      <c r="H221" s="3">
        <f ca="1" t="shared" si="34"/>
        <v>0.569417157420226</v>
      </c>
      <c r="I221" s="3">
        <f ca="1" t="shared" si="34"/>
        <v>0.217516256176823</v>
      </c>
      <c r="J221" s="3">
        <f ca="1" t="shared" si="34"/>
        <v>0.43732532517659</v>
      </c>
      <c r="K221" s="3">
        <f ca="1" t="shared" si="34"/>
        <v>0.252651423063168</v>
      </c>
      <c r="L221" s="1" t="str">
        <f ca="1" t="shared" si="35"/>
        <v>Critical </v>
      </c>
      <c r="M221" s="1" t="str">
        <f ca="1" t="shared" si="36"/>
        <v>Covered pucca drain</v>
      </c>
      <c r="N221" s="1" t="str">
        <f ca="1" t="shared" si="38"/>
        <v>Sewerage/ FSM</v>
      </c>
    </row>
    <row r="222" spans="1:14">
      <c r="A222" s="3">
        <v>8011</v>
      </c>
      <c r="B222" s="1">
        <f ca="1" t="shared" si="31"/>
        <v>1628</v>
      </c>
      <c r="C222" s="1">
        <f ca="1" t="shared" si="32"/>
        <v>751</v>
      </c>
      <c r="D222" s="1">
        <f ca="1" t="shared" si="32"/>
        <v>512</v>
      </c>
      <c r="E222" s="2">
        <f ca="1" t="shared" si="37"/>
        <v>3.1796875</v>
      </c>
      <c r="F222" s="2">
        <f ca="1" t="shared" si="39"/>
        <v>1.466796875</v>
      </c>
      <c r="G222" s="1" t="str">
        <f ca="1" t="shared" si="33"/>
        <v>Commercials</v>
      </c>
      <c r="H222" s="3">
        <f ca="1" t="shared" si="34"/>
        <v>0.907631344219478</v>
      </c>
      <c r="I222" s="3">
        <f ca="1" t="shared" si="34"/>
        <v>0.822434245508944</v>
      </c>
      <c r="J222" s="3">
        <f ca="1" t="shared" si="34"/>
        <v>0.339722274030052</v>
      </c>
      <c r="K222" s="3">
        <f ca="1" t="shared" si="34"/>
        <v>0.952141280282411</v>
      </c>
      <c r="L222" s="1" t="str">
        <f ca="1" t="shared" si="35"/>
        <v>Insecured land tenure</v>
      </c>
      <c r="M222" s="1" t="str">
        <f ca="1" t="shared" si="36"/>
        <v>Pucca drain and uncovered </v>
      </c>
      <c r="N222" s="1" t="str">
        <f ca="1" t="shared" si="38"/>
        <v>DEWATS</v>
      </c>
    </row>
    <row r="223" spans="1:14">
      <c r="A223" s="3">
        <v>8013</v>
      </c>
      <c r="B223" s="1">
        <f ca="1" t="shared" si="31"/>
        <v>4637</v>
      </c>
      <c r="C223" s="1">
        <f ca="1" t="shared" si="32"/>
        <v>931</v>
      </c>
      <c r="D223" s="1">
        <f ca="1" t="shared" si="32"/>
        <v>192</v>
      </c>
      <c r="E223" s="2">
        <f ca="1" t="shared" si="37"/>
        <v>24.1510416666667</v>
      </c>
      <c r="F223" s="2">
        <f ca="1" t="shared" si="39"/>
        <v>4.84895833333333</v>
      </c>
      <c r="G223" s="1" t="str">
        <f ca="1" t="shared" si="33"/>
        <v>Office</v>
      </c>
      <c r="H223" s="3">
        <f ca="1" t="shared" si="34"/>
        <v>0.40992941495374</v>
      </c>
      <c r="I223" s="3">
        <f ca="1" t="shared" si="34"/>
        <v>0.378140151670306</v>
      </c>
      <c r="J223" s="3">
        <f ca="1" t="shared" si="34"/>
        <v>0.614841184323979</v>
      </c>
      <c r="K223" s="3">
        <f ca="1" t="shared" si="34"/>
        <v>0.691463213754662</v>
      </c>
      <c r="L223" s="1" t="str">
        <f ca="1" t="shared" si="35"/>
        <v>Critical </v>
      </c>
      <c r="M223" s="1" t="str">
        <f ca="1" t="shared" si="36"/>
        <v>Covered pucca drain</v>
      </c>
      <c r="N223" s="1" t="str">
        <f ca="1" t="shared" si="38"/>
        <v>DEWATS</v>
      </c>
    </row>
    <row r="224" spans="1:14">
      <c r="A224" s="3">
        <v>8014</v>
      </c>
      <c r="B224" s="1">
        <f ca="1" t="shared" si="31"/>
        <v>15738</v>
      </c>
      <c r="C224" s="1">
        <f ca="1" t="shared" si="32"/>
        <v>1281</v>
      </c>
      <c r="D224" s="1">
        <f ca="1" t="shared" si="32"/>
        <v>609</v>
      </c>
      <c r="E224" s="2">
        <f ca="1" t="shared" si="37"/>
        <v>25.8423645320197</v>
      </c>
      <c r="F224" s="2">
        <f ca="1" t="shared" si="39"/>
        <v>2.10344827586207</v>
      </c>
      <c r="G224" s="1" t="str">
        <f ca="1" t="shared" si="33"/>
        <v>Education centre</v>
      </c>
      <c r="H224" s="3">
        <f ca="1" t="shared" si="34"/>
        <v>0.706049493516396</v>
      </c>
      <c r="I224" s="3">
        <f ca="1" t="shared" si="34"/>
        <v>0.161221888575201</v>
      </c>
      <c r="J224" s="3">
        <f ca="1" t="shared" si="34"/>
        <v>0.260362466966686</v>
      </c>
      <c r="K224" s="3">
        <f ca="1" t="shared" si="34"/>
        <v>0.268372445801959</v>
      </c>
      <c r="L224" s="1" t="str">
        <f ca="1" t="shared" si="35"/>
        <v>Insecured land tenure</v>
      </c>
      <c r="M224" s="1" t="str">
        <f ca="1" t="shared" si="36"/>
        <v>Covered pucca drain</v>
      </c>
      <c r="N224" s="1" t="str">
        <f ca="1" t="shared" si="38"/>
        <v>FSM</v>
      </c>
    </row>
    <row r="225" spans="1:14">
      <c r="A225" s="3">
        <v>8015</v>
      </c>
      <c r="B225" s="1">
        <f ca="1" t="shared" si="31"/>
        <v>437</v>
      </c>
      <c r="C225" s="1">
        <f ca="1" t="shared" si="32"/>
        <v>816</v>
      </c>
      <c r="D225" s="1">
        <f ca="1" t="shared" si="32"/>
        <v>1959</v>
      </c>
      <c r="E225" s="2">
        <f ca="1" t="shared" si="37"/>
        <v>0.223072996426748</v>
      </c>
      <c r="F225" s="2">
        <f ca="1" t="shared" si="39"/>
        <v>0.416539050535988</v>
      </c>
      <c r="G225" s="1" t="str">
        <f ca="1" t="shared" si="33"/>
        <v>Residential </v>
      </c>
      <c r="H225" s="3">
        <f ca="1" t="shared" si="34"/>
        <v>0.465032221351587</v>
      </c>
      <c r="I225" s="3">
        <f ca="1" t="shared" si="34"/>
        <v>0.260010010593328</v>
      </c>
      <c r="J225" s="3">
        <f ca="1" t="shared" si="34"/>
        <v>0.95521576066806</v>
      </c>
      <c r="K225" s="3">
        <f ca="1" t="shared" si="34"/>
        <v>0.000176501076284863</v>
      </c>
      <c r="L225" s="1" t="str">
        <f ca="1" t="shared" si="35"/>
        <v>non critical</v>
      </c>
      <c r="M225" s="1" t="str">
        <f ca="1" t="shared" si="36"/>
        <v>Pucca drain and uncovered </v>
      </c>
      <c r="N225" s="1" t="str">
        <f ca="1" t="shared" si="38"/>
        <v>Sewerage/DEWATS</v>
      </c>
    </row>
    <row r="226" spans="1:14">
      <c r="A226" s="3">
        <v>8017</v>
      </c>
      <c r="B226" s="1">
        <f ca="1" t="shared" si="31"/>
        <v>11608</v>
      </c>
      <c r="C226" s="1">
        <f ca="1" t="shared" si="32"/>
        <v>1403</v>
      </c>
      <c r="D226" s="1">
        <f ca="1" t="shared" si="32"/>
        <v>780</v>
      </c>
      <c r="E226" s="2">
        <f ca="1" t="shared" si="37"/>
        <v>14.8820512820513</v>
      </c>
      <c r="F226" s="2">
        <f ca="1" t="shared" si="39"/>
        <v>1.79871794871795</v>
      </c>
      <c r="G226" s="1" t="str">
        <f ca="1" t="shared" si="33"/>
        <v>Commercials</v>
      </c>
      <c r="H226" s="3">
        <f ca="1" t="shared" si="34"/>
        <v>0.886693106013672</v>
      </c>
      <c r="I226" s="3">
        <f ca="1" t="shared" si="34"/>
        <v>0.661788435619189</v>
      </c>
      <c r="J226" s="3">
        <f ca="1" t="shared" si="34"/>
        <v>0.505994102223183</v>
      </c>
      <c r="K226" s="3">
        <f ca="1" t="shared" si="34"/>
        <v>0.563708910888952</v>
      </c>
      <c r="L226" s="1" t="str">
        <f ca="1" t="shared" si="35"/>
        <v>Critical </v>
      </c>
      <c r="M226" s="1" t="str">
        <f ca="1" t="shared" si="36"/>
        <v>Katcha drain</v>
      </c>
      <c r="N226" s="1" t="str">
        <f ca="1" t="shared" si="38"/>
        <v>Sewerage/ FSM</v>
      </c>
    </row>
    <row r="227" spans="1:14">
      <c r="A227" s="3">
        <v>8019</v>
      </c>
      <c r="B227" s="1">
        <f ca="1" t="shared" si="31"/>
        <v>17380</v>
      </c>
      <c r="C227" s="1">
        <f ca="1" t="shared" si="32"/>
        <v>928</v>
      </c>
      <c r="D227" s="1">
        <f ca="1" t="shared" si="32"/>
        <v>195</v>
      </c>
      <c r="E227" s="2">
        <f ca="1" t="shared" si="37"/>
        <v>89.1282051282051</v>
      </c>
      <c r="F227" s="2">
        <f ca="1" t="shared" si="39"/>
        <v>4.75897435897436</v>
      </c>
      <c r="G227" s="1" t="str">
        <f ca="1" t="shared" si="33"/>
        <v>Residential </v>
      </c>
      <c r="H227" s="3">
        <f ca="1" t="shared" si="34"/>
        <v>0.782904416119207</v>
      </c>
      <c r="I227" s="3">
        <f ca="1" t="shared" si="34"/>
        <v>0.456131380867042</v>
      </c>
      <c r="J227" s="3">
        <f ca="1" t="shared" si="34"/>
        <v>0.665720882143997</v>
      </c>
      <c r="K227" s="3">
        <f ca="1" t="shared" si="34"/>
        <v>0.559242021672492</v>
      </c>
      <c r="L227" s="1" t="str">
        <f ca="1" t="shared" si="35"/>
        <v>non critical</v>
      </c>
      <c r="M227" s="1" t="str">
        <f ca="1" t="shared" si="36"/>
        <v>Pucca drain and uncovered </v>
      </c>
      <c r="N227" s="1" t="str">
        <f ca="1" t="shared" si="38"/>
        <v>DEWATS</v>
      </c>
    </row>
    <row r="228" spans="1:14">
      <c r="A228" s="3">
        <v>8021</v>
      </c>
      <c r="B228" s="1">
        <f ca="1" t="shared" si="31"/>
        <v>7104</v>
      </c>
      <c r="C228" s="1">
        <f ca="1" t="shared" si="32"/>
        <v>300</v>
      </c>
      <c r="D228" s="1">
        <f ca="1" t="shared" si="32"/>
        <v>700</v>
      </c>
      <c r="E228" s="2">
        <f ca="1" t="shared" si="37"/>
        <v>10.1485714285714</v>
      </c>
      <c r="F228" s="2">
        <f ca="1" t="shared" si="39"/>
        <v>0.428571428571429</v>
      </c>
      <c r="G228" s="1" t="str">
        <f ca="1" t="shared" si="33"/>
        <v>Office</v>
      </c>
      <c r="H228" s="3">
        <f ca="1" t="shared" si="34"/>
        <v>0.836543424363236</v>
      </c>
      <c r="I228" s="3">
        <f ca="1" t="shared" si="34"/>
        <v>0.958880370163784</v>
      </c>
      <c r="J228" s="3">
        <f ca="1" t="shared" si="34"/>
        <v>0.699927173508947</v>
      </c>
      <c r="K228" s="3">
        <f ca="1" t="shared" si="34"/>
        <v>0.177577953347117</v>
      </c>
      <c r="L228" s="1" t="str">
        <f ca="1" t="shared" si="35"/>
        <v>Critical </v>
      </c>
      <c r="M228" s="1" t="str">
        <f ca="1" t="shared" si="36"/>
        <v>Pucca drain and uncovered </v>
      </c>
      <c r="N228" s="1" t="str">
        <f ca="1" t="shared" si="38"/>
        <v>DEWATS</v>
      </c>
    </row>
    <row r="229" spans="1:14">
      <c r="A229" s="3">
        <v>8023</v>
      </c>
      <c r="B229" s="1">
        <f ca="1" t="shared" si="31"/>
        <v>5755</v>
      </c>
      <c r="C229" s="1">
        <f ca="1" t="shared" si="32"/>
        <v>1017</v>
      </c>
      <c r="D229" s="1">
        <f ca="1" t="shared" si="32"/>
        <v>1811</v>
      </c>
      <c r="E229" s="2">
        <f ca="1" t="shared" si="37"/>
        <v>3.17780231916068</v>
      </c>
      <c r="F229" s="2">
        <f ca="1" t="shared" si="39"/>
        <v>0.561568194367753</v>
      </c>
      <c r="G229" s="1" t="str">
        <f ca="1" t="shared" si="33"/>
        <v>Residential </v>
      </c>
      <c r="H229" s="3">
        <f ca="1" t="shared" si="34"/>
        <v>0.700412571596579</v>
      </c>
      <c r="I229" s="3">
        <f ca="1" t="shared" si="34"/>
        <v>0.626171567581055</v>
      </c>
      <c r="J229" s="3">
        <f ca="1" t="shared" si="34"/>
        <v>0.137577519716157</v>
      </c>
      <c r="K229" s="3">
        <f ca="1" t="shared" si="34"/>
        <v>0.837589097802981</v>
      </c>
      <c r="L229" s="1" t="str">
        <f ca="1" t="shared" si="35"/>
        <v>Insecured land tenure</v>
      </c>
      <c r="M229" s="1" t="str">
        <f ca="1" t="shared" si="36"/>
        <v>Covered pucca drain</v>
      </c>
      <c r="N229" s="1" t="str">
        <f ca="1" t="shared" si="38"/>
        <v>Sewerage/DEWATS</v>
      </c>
    </row>
    <row r="230" spans="1:14">
      <c r="A230" s="3">
        <v>8025</v>
      </c>
      <c r="B230" s="1">
        <f ca="1" t="shared" si="31"/>
        <v>6206</v>
      </c>
      <c r="C230" s="1">
        <f ca="1" t="shared" si="32"/>
        <v>1817</v>
      </c>
      <c r="D230" s="1">
        <f ca="1" t="shared" si="32"/>
        <v>1418</v>
      </c>
      <c r="E230" s="2">
        <f ca="1" t="shared" si="37"/>
        <v>4.37658674188999</v>
      </c>
      <c r="F230" s="2">
        <f ca="1" t="shared" si="39"/>
        <v>1.28138222849083</v>
      </c>
      <c r="G230" s="1" t="str">
        <f ca="1" t="shared" si="33"/>
        <v>Residential </v>
      </c>
      <c r="H230" s="3">
        <f ca="1" t="shared" si="34"/>
        <v>0.830747230793932</v>
      </c>
      <c r="I230" s="3">
        <f ca="1" t="shared" si="34"/>
        <v>0.000578927245001415</v>
      </c>
      <c r="J230" s="3">
        <f ca="1" t="shared" si="34"/>
        <v>0.513347145919152</v>
      </c>
      <c r="K230" s="3">
        <f ca="1" t="shared" si="34"/>
        <v>0.165341071106239</v>
      </c>
      <c r="L230" s="1" t="str">
        <f ca="1" t="shared" si="35"/>
        <v>Critical </v>
      </c>
      <c r="M230" s="1" t="str">
        <f ca="1" t="shared" si="36"/>
        <v>Covered pucca drain</v>
      </c>
      <c r="N230" s="1" t="str">
        <f ca="1" t="shared" si="38"/>
        <v>DEWATS</v>
      </c>
    </row>
    <row r="231" spans="1:14">
      <c r="A231" s="3">
        <v>8027</v>
      </c>
      <c r="B231" s="1">
        <f ca="1" t="shared" si="31"/>
        <v>8549</v>
      </c>
      <c r="C231" s="1">
        <f ca="1" t="shared" si="32"/>
        <v>1832</v>
      </c>
      <c r="D231" s="1">
        <f ca="1" t="shared" si="32"/>
        <v>432</v>
      </c>
      <c r="E231" s="2">
        <f ca="1" t="shared" si="37"/>
        <v>19.7893518518519</v>
      </c>
      <c r="F231" s="2">
        <f ca="1" t="shared" si="39"/>
        <v>4.24074074074074</v>
      </c>
      <c r="G231" s="1" t="str">
        <f ca="1" t="shared" si="33"/>
        <v>Commercials</v>
      </c>
      <c r="H231" s="3">
        <f ca="1" t="shared" si="34"/>
        <v>0.0429141061015366</v>
      </c>
      <c r="I231" s="3">
        <f ca="1" t="shared" si="34"/>
        <v>0.916010539160446</v>
      </c>
      <c r="J231" s="3">
        <f ca="1" t="shared" si="34"/>
        <v>0.454866718449204</v>
      </c>
      <c r="K231" s="3">
        <f ca="1" t="shared" si="34"/>
        <v>0.821497025578887</v>
      </c>
      <c r="L231" s="1" t="str">
        <f ca="1" t="shared" si="35"/>
        <v>Insecured land tenure</v>
      </c>
      <c r="M231" s="1" t="str">
        <f ca="1" t="shared" si="36"/>
        <v>Pucca drain and uncovered </v>
      </c>
      <c r="N231" s="1" t="str">
        <f ca="1" t="shared" si="38"/>
        <v>DEWATS</v>
      </c>
    </row>
    <row r="232" spans="1:14">
      <c r="A232" s="3">
        <v>8029</v>
      </c>
      <c r="B232" s="1">
        <f ca="1" t="shared" si="31"/>
        <v>3782</v>
      </c>
      <c r="C232" s="1">
        <f ca="1" t="shared" si="32"/>
        <v>1862</v>
      </c>
      <c r="D232" s="1">
        <f ca="1" t="shared" si="32"/>
        <v>910</v>
      </c>
      <c r="E232" s="2">
        <f ca="1" t="shared" si="37"/>
        <v>4.15604395604396</v>
      </c>
      <c r="F232" s="2">
        <f ca="1" t="shared" si="39"/>
        <v>2.04615384615385</v>
      </c>
      <c r="G232" s="1" t="str">
        <f ca="1" t="shared" si="33"/>
        <v>Residential </v>
      </c>
      <c r="H232" s="3">
        <f ca="1" t="shared" si="34"/>
        <v>0.475781520923788</v>
      </c>
      <c r="I232" s="3">
        <f ca="1" t="shared" si="34"/>
        <v>0.361712412305769</v>
      </c>
      <c r="J232" s="3">
        <f ca="1" t="shared" si="34"/>
        <v>0.85324593695403</v>
      </c>
      <c r="K232" s="3">
        <f ca="1" t="shared" si="34"/>
        <v>0.440055325678823</v>
      </c>
      <c r="L232" s="1" t="str">
        <f ca="1" t="shared" si="35"/>
        <v>Insecured land tenure</v>
      </c>
      <c r="M232" s="1" t="str">
        <f ca="1" t="shared" si="36"/>
        <v>Katcha drain</v>
      </c>
      <c r="N232" s="1" t="str">
        <f ca="1" t="shared" si="38"/>
        <v>FSM</v>
      </c>
    </row>
    <row r="233" spans="1:14">
      <c r="A233" s="3">
        <v>8031</v>
      </c>
      <c r="B233" s="1">
        <f ca="1" t="shared" si="31"/>
        <v>8433</v>
      </c>
      <c r="C233" s="1">
        <f ca="1" t="shared" si="32"/>
        <v>1516</v>
      </c>
      <c r="D233" s="1">
        <f ca="1" t="shared" si="32"/>
        <v>1975</v>
      </c>
      <c r="E233" s="2">
        <f ca="1" t="shared" si="37"/>
        <v>4.26987341772152</v>
      </c>
      <c r="F233" s="2">
        <f ca="1" t="shared" si="39"/>
        <v>0.767594936708861</v>
      </c>
      <c r="G233" s="1" t="str">
        <f ca="1" t="shared" si="33"/>
        <v>Residential </v>
      </c>
      <c r="H233" s="3">
        <f ca="1" t="shared" si="34"/>
        <v>0.252835244276041</v>
      </c>
      <c r="I233" s="3">
        <f ca="1" t="shared" si="34"/>
        <v>0.0168915004898709</v>
      </c>
      <c r="J233" s="3">
        <f ca="1" t="shared" si="34"/>
        <v>0.373702577441617</v>
      </c>
      <c r="K233" s="3">
        <f ca="1" t="shared" si="34"/>
        <v>0.169457173006669</v>
      </c>
      <c r="L233" s="1" t="str">
        <f ca="1" t="shared" si="35"/>
        <v>Insecured land tenure</v>
      </c>
      <c r="M233" s="1" t="str">
        <f ca="1" t="shared" si="36"/>
        <v>Pucca drain and uncovered </v>
      </c>
      <c r="N233" s="1" t="str">
        <f ca="1" t="shared" si="38"/>
        <v>SewerageS</v>
      </c>
    </row>
    <row r="234" spans="1:14">
      <c r="A234" s="3">
        <v>8033</v>
      </c>
      <c r="B234" s="1">
        <f ca="1" t="shared" si="31"/>
        <v>18839</v>
      </c>
      <c r="C234" s="1">
        <f ca="1" t="shared" si="32"/>
        <v>910</v>
      </c>
      <c r="D234" s="1">
        <f ca="1" t="shared" si="32"/>
        <v>1420</v>
      </c>
      <c r="E234" s="2">
        <f ca="1" t="shared" si="37"/>
        <v>13.2669014084507</v>
      </c>
      <c r="F234" s="2">
        <f ca="1" t="shared" si="39"/>
        <v>0.640845070422535</v>
      </c>
      <c r="G234" s="1" t="str">
        <f ca="1" t="shared" si="33"/>
        <v>Office</v>
      </c>
      <c r="H234" s="3">
        <f ca="1" t="shared" si="34"/>
        <v>0.35581766537165</v>
      </c>
      <c r="I234" s="3">
        <f ca="1" t="shared" si="34"/>
        <v>0.048944026982513</v>
      </c>
      <c r="J234" s="3">
        <f ca="1" t="shared" si="34"/>
        <v>0.442609499787573</v>
      </c>
      <c r="K234" s="3">
        <f ca="1" t="shared" si="34"/>
        <v>0.571463060728864</v>
      </c>
      <c r="L234" s="1" t="str">
        <f ca="1" t="shared" si="35"/>
        <v>non critical</v>
      </c>
      <c r="M234" s="1" t="str">
        <f ca="1" t="shared" si="36"/>
        <v>Pucca drain and uncovered </v>
      </c>
      <c r="N234" s="1" t="str">
        <f ca="1" t="shared" si="38"/>
        <v>DEWATS</v>
      </c>
    </row>
    <row r="235" spans="1:14">
      <c r="A235" s="3">
        <v>8035</v>
      </c>
      <c r="B235" s="1">
        <f ca="1" t="shared" si="31"/>
        <v>15756</v>
      </c>
      <c r="C235" s="1">
        <f ca="1" t="shared" si="32"/>
        <v>20</v>
      </c>
      <c r="D235" s="1">
        <f ca="1" t="shared" si="32"/>
        <v>215</v>
      </c>
      <c r="E235" s="2">
        <f ca="1" t="shared" si="37"/>
        <v>73.2837209302326</v>
      </c>
      <c r="F235" s="2">
        <f ca="1" t="shared" si="39"/>
        <v>0.0930232558139535</v>
      </c>
      <c r="G235" s="1" t="str">
        <f ca="1" t="shared" si="33"/>
        <v>Residential </v>
      </c>
      <c r="H235" s="3">
        <f ca="1" t="shared" si="34"/>
        <v>0.733633003281787</v>
      </c>
      <c r="I235" s="3">
        <f ca="1" t="shared" si="34"/>
        <v>0.0714623867227973</v>
      </c>
      <c r="J235" s="3">
        <f ca="1" t="shared" si="34"/>
        <v>0.148336742971062</v>
      </c>
      <c r="K235" s="3">
        <f ca="1" t="shared" si="34"/>
        <v>0.716353761473743</v>
      </c>
      <c r="L235" s="1" t="str">
        <f ca="1" t="shared" si="35"/>
        <v>non critical</v>
      </c>
      <c r="M235" s="1" t="str">
        <f ca="1" t="shared" si="36"/>
        <v>Pucca drain and uncovered </v>
      </c>
      <c r="N235" s="1" t="str">
        <f ca="1" t="shared" si="38"/>
        <v>Sewerage/DEWATS</v>
      </c>
    </row>
    <row r="236" spans="1:14">
      <c r="A236" s="3">
        <v>8037</v>
      </c>
      <c r="B236" s="1">
        <f ca="1" t="shared" si="31"/>
        <v>18880</v>
      </c>
      <c r="C236" s="1">
        <f ca="1" t="shared" si="32"/>
        <v>1106</v>
      </c>
      <c r="D236" s="1">
        <f ca="1" t="shared" si="32"/>
        <v>1575</v>
      </c>
      <c r="E236" s="2">
        <f ca="1" t="shared" si="37"/>
        <v>11.9873015873016</v>
      </c>
      <c r="F236" s="2">
        <f ca="1" t="shared" si="39"/>
        <v>0.702222222222222</v>
      </c>
      <c r="G236" s="1" t="str">
        <f ca="1" t="shared" si="33"/>
        <v>Commercials</v>
      </c>
      <c r="H236" s="3">
        <f ca="1" t="shared" si="34"/>
        <v>0.0301255031224705</v>
      </c>
      <c r="I236" s="3">
        <f ca="1" t="shared" si="34"/>
        <v>0.21744601429051</v>
      </c>
      <c r="J236" s="3">
        <f ca="1" t="shared" si="34"/>
        <v>0.473694277512691</v>
      </c>
      <c r="K236" s="3">
        <f ca="1" t="shared" si="34"/>
        <v>0.590321926225273</v>
      </c>
      <c r="L236" s="1" t="str">
        <f ca="1" t="shared" si="35"/>
        <v>Critical </v>
      </c>
      <c r="M236" s="1" t="str">
        <f ca="1" t="shared" si="36"/>
        <v>Pucca drain and uncovered </v>
      </c>
      <c r="N236" s="1" t="str">
        <f ca="1" t="shared" si="38"/>
        <v>Sewerage/DEWATS</v>
      </c>
    </row>
    <row r="237" spans="1:14">
      <c r="A237" s="3">
        <v>8039</v>
      </c>
      <c r="B237" s="1">
        <f ca="1" t="shared" si="31"/>
        <v>4350</v>
      </c>
      <c r="C237" s="1">
        <f ca="1" t="shared" si="32"/>
        <v>473</v>
      </c>
      <c r="D237" s="1">
        <f ca="1" t="shared" si="32"/>
        <v>1103</v>
      </c>
      <c r="E237" s="2">
        <f ca="1" t="shared" si="37"/>
        <v>3.94378966455122</v>
      </c>
      <c r="F237" s="2">
        <f ca="1" t="shared" si="39"/>
        <v>0.42883046237534</v>
      </c>
      <c r="G237" s="1" t="str">
        <f ca="1" t="shared" si="33"/>
        <v>Commercials</v>
      </c>
      <c r="H237" s="3">
        <f ca="1" t="shared" si="34"/>
        <v>0.380136220966724</v>
      </c>
      <c r="I237" s="3">
        <f ca="1" t="shared" si="34"/>
        <v>0.409822666053635</v>
      </c>
      <c r="J237" s="3">
        <f ca="1" t="shared" si="34"/>
        <v>0.927840194754815</v>
      </c>
      <c r="K237" s="3">
        <f ca="1" t="shared" si="34"/>
        <v>0.433356613598912</v>
      </c>
      <c r="L237" s="1" t="str">
        <f ca="1" t="shared" si="35"/>
        <v>Insecured land tenure</v>
      </c>
      <c r="M237" s="1" t="str">
        <f ca="1" t="shared" si="36"/>
        <v>Covered pucca drain</v>
      </c>
      <c r="N237" s="1" t="str">
        <f ca="1" t="shared" si="38"/>
        <v>Sewerage/DEWATS</v>
      </c>
    </row>
    <row r="238" spans="1:14">
      <c r="A238" s="3">
        <v>8041</v>
      </c>
      <c r="B238" s="1">
        <f ca="1" t="shared" si="31"/>
        <v>1115</v>
      </c>
      <c r="C238" s="1">
        <f ca="1" t="shared" si="32"/>
        <v>1591</v>
      </c>
      <c r="D238" s="1">
        <f ca="1" t="shared" si="32"/>
        <v>156</v>
      </c>
      <c r="E238" s="2">
        <f ca="1" t="shared" si="37"/>
        <v>7.1474358974359</v>
      </c>
      <c r="F238" s="2">
        <f ca="1" t="shared" si="39"/>
        <v>10.1987179487179</v>
      </c>
      <c r="G238" s="1" t="str">
        <f ca="1" t="shared" si="33"/>
        <v>Residential </v>
      </c>
      <c r="H238" s="3">
        <f ca="1" t="shared" si="34"/>
        <v>0.050159572193134</v>
      </c>
      <c r="I238" s="3">
        <f ca="1" t="shared" si="34"/>
        <v>0.23015164417114</v>
      </c>
      <c r="J238" s="3">
        <f ca="1" t="shared" si="34"/>
        <v>0.192166325562989</v>
      </c>
      <c r="K238" s="3">
        <f ca="1" t="shared" si="34"/>
        <v>0.353421212791675</v>
      </c>
      <c r="L238" s="1" t="str">
        <f ca="1" t="shared" si="35"/>
        <v>non critical</v>
      </c>
      <c r="M238" s="1" t="str">
        <f ca="1" t="shared" si="36"/>
        <v>Unserved area</v>
      </c>
      <c r="N238" s="1" t="str">
        <f ca="1" t="shared" si="38"/>
        <v>Sewerage/ FSM</v>
      </c>
    </row>
    <row r="239" spans="1:14">
      <c r="A239" s="3">
        <v>8043</v>
      </c>
      <c r="B239" s="1">
        <f ca="1" t="shared" si="31"/>
        <v>4233</v>
      </c>
      <c r="C239" s="1">
        <f ca="1" t="shared" si="32"/>
        <v>1554</v>
      </c>
      <c r="D239" s="1">
        <f ca="1" t="shared" si="32"/>
        <v>26</v>
      </c>
      <c r="E239" s="2">
        <f ca="1" t="shared" si="37"/>
        <v>162.807692307692</v>
      </c>
      <c r="F239" s="2">
        <f ca="1" t="shared" si="39"/>
        <v>59.7692307692308</v>
      </c>
      <c r="G239" s="1" t="str">
        <f ca="1" t="shared" si="33"/>
        <v>Residential </v>
      </c>
      <c r="H239" s="3">
        <f ca="1" t="shared" si="34"/>
        <v>0.6768062163159</v>
      </c>
      <c r="I239" s="3">
        <f ca="1" t="shared" si="34"/>
        <v>0.0366240116406322</v>
      </c>
      <c r="J239" s="3">
        <f ca="1" t="shared" si="34"/>
        <v>0.681011205162967</v>
      </c>
      <c r="K239" s="3">
        <f ca="1" t="shared" si="34"/>
        <v>0.527745383283318</v>
      </c>
      <c r="L239" s="1" t="str">
        <f ca="1" t="shared" si="35"/>
        <v>non critical</v>
      </c>
      <c r="M239" s="1" t="str">
        <f ca="1" t="shared" si="36"/>
        <v>Pucca drain and uncovered </v>
      </c>
      <c r="N239" s="1" t="str">
        <f ca="1" t="shared" si="38"/>
        <v>DEWATS</v>
      </c>
    </row>
    <row r="240" spans="1:14">
      <c r="A240" s="3">
        <v>8045</v>
      </c>
      <c r="B240" s="1">
        <f ca="1" t="shared" si="31"/>
        <v>989</v>
      </c>
      <c r="C240" s="1">
        <f ca="1" t="shared" si="32"/>
        <v>1138</v>
      </c>
      <c r="D240" s="1">
        <f ca="1" t="shared" si="32"/>
        <v>1356</v>
      </c>
      <c r="E240" s="2">
        <f ca="1" t="shared" si="37"/>
        <v>0.729351032448378</v>
      </c>
      <c r="F240" s="2">
        <f ca="1" t="shared" si="39"/>
        <v>0.839233038348083</v>
      </c>
      <c r="G240" s="1" t="str">
        <f ca="1" t="shared" si="33"/>
        <v>Office</v>
      </c>
      <c r="H240" s="3">
        <f ca="1" t="shared" si="34"/>
        <v>0.262563427242314</v>
      </c>
      <c r="I240" s="3">
        <f ca="1" t="shared" si="34"/>
        <v>0.351160475142752</v>
      </c>
      <c r="J240" s="3">
        <f ca="1" t="shared" si="34"/>
        <v>0.290355011146739</v>
      </c>
      <c r="K240" s="3">
        <f ca="1" t="shared" si="34"/>
        <v>0.590429717925807</v>
      </c>
      <c r="L240" s="1" t="str">
        <f ca="1" t="shared" si="35"/>
        <v>non critical</v>
      </c>
      <c r="M240" s="1" t="str">
        <f ca="1" t="shared" si="36"/>
        <v>Pucca drain and uncovered </v>
      </c>
      <c r="N240" s="1" t="str">
        <f ca="1" t="shared" si="38"/>
        <v>FSM</v>
      </c>
    </row>
    <row r="241" spans="1:14">
      <c r="A241" s="3">
        <v>8047</v>
      </c>
      <c r="B241" s="1">
        <f ca="1" t="shared" si="31"/>
        <v>9425</v>
      </c>
      <c r="C241" s="1">
        <f ca="1" t="shared" si="32"/>
        <v>582</v>
      </c>
      <c r="D241" s="1">
        <f ca="1" t="shared" si="32"/>
        <v>280</v>
      </c>
      <c r="E241" s="2">
        <f ca="1" t="shared" si="37"/>
        <v>33.6607142857143</v>
      </c>
      <c r="F241" s="2">
        <f ca="1" t="shared" si="39"/>
        <v>2.07857142857143</v>
      </c>
      <c r="G241" s="1" t="str">
        <f ca="1" t="shared" si="33"/>
        <v>Commercials</v>
      </c>
      <c r="H241" s="3">
        <f ca="1" t="shared" si="34"/>
        <v>0.317425587571605</v>
      </c>
      <c r="I241" s="3">
        <f ca="1" t="shared" si="34"/>
        <v>0.716289973948976</v>
      </c>
      <c r="J241" s="3">
        <f ca="1" t="shared" si="34"/>
        <v>0.284416209006858</v>
      </c>
      <c r="K241" s="3">
        <f ca="1" t="shared" si="34"/>
        <v>0.519107192886219</v>
      </c>
      <c r="L241" s="1" t="str">
        <f ca="1" t="shared" si="35"/>
        <v>Insecured land tenure</v>
      </c>
      <c r="M241" s="1" t="str">
        <f ca="1" t="shared" si="36"/>
        <v>Unserved area</v>
      </c>
      <c r="N241" s="1" t="str">
        <f ca="1" t="shared" si="38"/>
        <v>SewerageS</v>
      </c>
    </row>
    <row r="242" spans="1:14">
      <c r="A242" s="3">
        <v>8049</v>
      </c>
      <c r="B242" s="1">
        <f ca="1" t="shared" si="31"/>
        <v>6281</v>
      </c>
      <c r="C242" s="1">
        <f ca="1" t="shared" si="32"/>
        <v>1443</v>
      </c>
      <c r="D242" s="1">
        <f ca="1" t="shared" si="32"/>
        <v>249</v>
      </c>
      <c r="E242" s="2">
        <f ca="1" t="shared" si="37"/>
        <v>25.2248995983936</v>
      </c>
      <c r="F242" s="2">
        <f ca="1" t="shared" si="39"/>
        <v>5.79518072289157</v>
      </c>
      <c r="G242" s="1" t="str">
        <f ca="1" t="shared" si="33"/>
        <v>Residential </v>
      </c>
      <c r="H242" s="3">
        <f ca="1" t="shared" si="34"/>
        <v>0.441175302290147</v>
      </c>
      <c r="I242" s="3">
        <f ca="1" t="shared" si="34"/>
        <v>0.667724314599922</v>
      </c>
      <c r="J242" s="3">
        <f ca="1" t="shared" si="34"/>
        <v>0.490798153619604</v>
      </c>
      <c r="K242" s="3">
        <f ca="1" t="shared" si="34"/>
        <v>0.86706711177741</v>
      </c>
      <c r="L242" s="1" t="str">
        <f ca="1" t="shared" si="35"/>
        <v>non critical</v>
      </c>
      <c r="M242" s="1" t="str">
        <f ca="1" t="shared" si="36"/>
        <v>Pucca drain and uncovered </v>
      </c>
      <c r="N242" s="1" t="str">
        <f ca="1" t="shared" si="38"/>
        <v>Sewerage/ FSM</v>
      </c>
    </row>
    <row r="243" spans="1:14">
      <c r="A243" s="3">
        <v>8051</v>
      </c>
      <c r="B243" s="1">
        <f ca="1" t="shared" si="31"/>
        <v>13399</v>
      </c>
      <c r="C243" s="1">
        <f ca="1" t="shared" si="32"/>
        <v>1011</v>
      </c>
      <c r="D243" s="1">
        <f ca="1" t="shared" si="32"/>
        <v>1841</v>
      </c>
      <c r="E243" s="2">
        <f ca="1" t="shared" si="37"/>
        <v>7.27810972297664</v>
      </c>
      <c r="F243" s="2">
        <f ca="1" t="shared" si="39"/>
        <v>0.549158066268332</v>
      </c>
      <c r="G243" s="1" t="str">
        <f ca="1" t="shared" si="33"/>
        <v>Commercials</v>
      </c>
      <c r="H243" s="3">
        <f ca="1" t="shared" si="34"/>
        <v>0.604768234830888</v>
      </c>
      <c r="I243" s="3">
        <f ca="1" t="shared" si="34"/>
        <v>0.380799362446075</v>
      </c>
      <c r="J243" s="3">
        <f ca="1" t="shared" si="34"/>
        <v>0.0309817884642043</v>
      </c>
      <c r="K243" s="3">
        <f ca="1" t="shared" si="34"/>
        <v>0.0512034302931437</v>
      </c>
      <c r="L243" s="1" t="str">
        <f ca="1" t="shared" si="35"/>
        <v>Critical </v>
      </c>
      <c r="M243" s="1" t="str">
        <f ca="1" t="shared" si="36"/>
        <v>Covered pucca drain</v>
      </c>
      <c r="N243" s="1" t="str">
        <f ca="1" t="shared" si="38"/>
        <v>SewerageS</v>
      </c>
    </row>
    <row r="244" spans="1:14">
      <c r="A244" s="3">
        <v>8053</v>
      </c>
      <c r="B244" s="1">
        <f ca="1" t="shared" si="31"/>
        <v>383</v>
      </c>
      <c r="C244" s="1">
        <f ca="1" t="shared" si="32"/>
        <v>1747</v>
      </c>
      <c r="D244" s="1">
        <f ca="1" t="shared" si="32"/>
        <v>1456</v>
      </c>
      <c r="E244" s="2">
        <f ca="1" t="shared" si="37"/>
        <v>0.263049450549451</v>
      </c>
      <c r="F244" s="2">
        <f ca="1" t="shared" si="39"/>
        <v>1.19986263736264</v>
      </c>
      <c r="G244" s="1" t="str">
        <f ca="1" t="shared" si="33"/>
        <v>Commercials</v>
      </c>
      <c r="H244" s="3">
        <f ca="1" t="shared" si="34"/>
        <v>0.405849312350133</v>
      </c>
      <c r="I244" s="3">
        <f ca="1" t="shared" si="34"/>
        <v>0.532511665556396</v>
      </c>
      <c r="J244" s="3">
        <f ca="1" t="shared" si="34"/>
        <v>0.726056572076792</v>
      </c>
      <c r="K244" s="3">
        <f ca="1" t="shared" si="34"/>
        <v>0.186648754418776</v>
      </c>
      <c r="L244" s="1" t="str">
        <f ca="1" t="shared" si="35"/>
        <v>Insecured land tenure</v>
      </c>
      <c r="M244" s="1" t="str">
        <f ca="1" t="shared" si="36"/>
        <v>Unserved area</v>
      </c>
      <c r="N244" s="1" t="str">
        <f ca="1" t="shared" si="38"/>
        <v>DEWATS</v>
      </c>
    </row>
    <row r="245" spans="1:14">
      <c r="A245" s="3">
        <v>8055</v>
      </c>
      <c r="B245" s="1">
        <f ca="1" t="shared" si="31"/>
        <v>4674</v>
      </c>
      <c r="C245" s="1">
        <f ca="1" t="shared" si="32"/>
        <v>680</v>
      </c>
      <c r="D245" s="1">
        <f ca="1" t="shared" si="32"/>
        <v>648</v>
      </c>
      <c r="E245" s="2">
        <f ca="1" t="shared" si="37"/>
        <v>7.21296296296296</v>
      </c>
      <c r="F245" s="2">
        <f ca="1" t="shared" si="39"/>
        <v>1.04938271604938</v>
      </c>
      <c r="G245" s="1" t="str">
        <f ca="1" t="shared" si="33"/>
        <v>Commercials</v>
      </c>
      <c r="H245" s="3">
        <f ca="1" t="shared" si="34"/>
        <v>0.291033102842004</v>
      </c>
      <c r="I245" s="3">
        <f ca="1" t="shared" si="34"/>
        <v>0.199540217779418</v>
      </c>
      <c r="J245" s="3">
        <f ca="1" t="shared" si="34"/>
        <v>0.824776499857832</v>
      </c>
      <c r="K245" s="3">
        <f ca="1" t="shared" si="34"/>
        <v>0.142178475445395</v>
      </c>
      <c r="L245" s="1" t="str">
        <f ca="1" t="shared" si="35"/>
        <v>Insecured land tenure</v>
      </c>
      <c r="M245" s="1" t="str">
        <f ca="1" t="shared" si="36"/>
        <v>Pucca drain and uncovered </v>
      </c>
      <c r="N245" s="1" t="str">
        <f ca="1" t="shared" si="38"/>
        <v>DEWATS</v>
      </c>
    </row>
    <row r="246" spans="1:14">
      <c r="A246" s="3">
        <v>8057</v>
      </c>
      <c r="B246" s="1">
        <f ca="1" t="shared" si="31"/>
        <v>14030</v>
      </c>
      <c r="C246" s="1">
        <f ca="1" t="shared" si="32"/>
        <v>312</v>
      </c>
      <c r="D246" s="1">
        <f ca="1" t="shared" si="32"/>
        <v>1680</v>
      </c>
      <c r="E246" s="2">
        <f ca="1" t="shared" si="37"/>
        <v>8.35119047619048</v>
      </c>
      <c r="F246" s="2">
        <f ca="1" t="shared" si="39"/>
        <v>0.185714285714286</v>
      </c>
      <c r="G246" s="1" t="str">
        <f ca="1" t="shared" si="33"/>
        <v>Residential </v>
      </c>
      <c r="H246" s="3">
        <f ca="1" t="shared" si="34"/>
        <v>0.578368891887565</v>
      </c>
      <c r="I246" s="3">
        <f ca="1" t="shared" si="34"/>
        <v>0.561123314372397</v>
      </c>
      <c r="J246" s="3">
        <f ca="1" t="shared" si="34"/>
        <v>0.0559865390868008</v>
      </c>
      <c r="K246" s="3">
        <f ca="1" t="shared" si="34"/>
        <v>0.822223821179941</v>
      </c>
      <c r="L246" s="1" t="str">
        <f ca="1" t="shared" si="35"/>
        <v>Critical </v>
      </c>
      <c r="M246" s="1" t="str">
        <f ca="1" t="shared" si="36"/>
        <v>Covered pucca drain</v>
      </c>
      <c r="N246" s="1" t="str">
        <f ca="1" t="shared" si="38"/>
        <v>Sewerage/DEWATS</v>
      </c>
    </row>
    <row r="247" spans="1:14">
      <c r="A247" s="3">
        <v>8059</v>
      </c>
      <c r="B247" s="1">
        <f ca="1" t="shared" si="31"/>
        <v>16310</v>
      </c>
      <c r="C247" s="1">
        <f ca="1" t="shared" si="32"/>
        <v>758</v>
      </c>
      <c r="D247" s="1">
        <f ca="1" t="shared" si="32"/>
        <v>860</v>
      </c>
      <c r="E247" s="2">
        <f ca="1" t="shared" si="37"/>
        <v>18.9651162790698</v>
      </c>
      <c r="F247" s="2">
        <f ca="1" t="shared" si="39"/>
        <v>0.881395348837209</v>
      </c>
      <c r="G247" s="1" t="str">
        <f ca="1" t="shared" si="33"/>
        <v>Office</v>
      </c>
      <c r="H247" s="3">
        <f ca="1" t="shared" si="34"/>
        <v>0.960662599074759</v>
      </c>
      <c r="I247" s="3">
        <f ca="1" t="shared" si="34"/>
        <v>0.351092063920959</v>
      </c>
      <c r="J247" s="3">
        <f ca="1" t="shared" si="34"/>
        <v>0.435689126262855</v>
      </c>
      <c r="K247" s="3">
        <f ca="1" t="shared" si="34"/>
        <v>0.349116666884034</v>
      </c>
      <c r="L247" s="1" t="str">
        <f ca="1" t="shared" si="35"/>
        <v>Critical </v>
      </c>
      <c r="M247" s="1" t="str">
        <f ca="1" t="shared" si="36"/>
        <v>Pucca drain and uncovered </v>
      </c>
      <c r="N247" s="1" t="str">
        <f ca="1" t="shared" si="38"/>
        <v>Sewerage/DEWATS</v>
      </c>
    </row>
    <row r="248" spans="1:14">
      <c r="A248" s="3">
        <v>8061</v>
      </c>
      <c r="B248" s="1">
        <f ca="1" t="shared" si="31"/>
        <v>6609</v>
      </c>
      <c r="C248" s="1">
        <f ca="1" t="shared" si="32"/>
        <v>1210</v>
      </c>
      <c r="D248" s="1">
        <f ca="1" t="shared" si="32"/>
        <v>1573</v>
      </c>
      <c r="E248" s="2">
        <f ca="1" t="shared" si="37"/>
        <v>4.20152574698029</v>
      </c>
      <c r="F248" s="2">
        <f ca="1" t="shared" si="39"/>
        <v>0.769230769230769</v>
      </c>
      <c r="G248" s="1" t="str">
        <f ca="1" t="shared" si="33"/>
        <v>Residential </v>
      </c>
      <c r="H248" s="3">
        <f ca="1" t="shared" si="34"/>
        <v>0.0214458074274895</v>
      </c>
      <c r="I248" s="3">
        <f ca="1" t="shared" si="34"/>
        <v>0.0132397972496794</v>
      </c>
      <c r="J248" s="3">
        <f ca="1" t="shared" si="34"/>
        <v>0.0204422151559998</v>
      </c>
      <c r="K248" s="3">
        <f ca="1" t="shared" si="34"/>
        <v>0.747116053034765</v>
      </c>
      <c r="L248" s="1" t="str">
        <f ca="1" t="shared" si="35"/>
        <v>non critical</v>
      </c>
      <c r="M248" s="1" t="str">
        <f ca="1" t="shared" si="36"/>
        <v>Covered pucca drain</v>
      </c>
      <c r="N248" s="1" t="str">
        <f ca="1" t="shared" si="38"/>
        <v>FSM</v>
      </c>
    </row>
    <row r="249" spans="1:14">
      <c r="A249" s="3">
        <v>8063</v>
      </c>
      <c r="B249" s="1">
        <f ca="1" t="shared" si="31"/>
        <v>3263</v>
      </c>
      <c r="C249" s="1">
        <f ca="1" t="shared" si="32"/>
        <v>116</v>
      </c>
      <c r="D249" s="1">
        <f ca="1" t="shared" si="32"/>
        <v>1809</v>
      </c>
      <c r="E249" s="2">
        <f ca="1" t="shared" si="37"/>
        <v>1.80375898286346</v>
      </c>
      <c r="F249" s="2">
        <f ca="1" t="shared" si="39"/>
        <v>0.0641238253178552</v>
      </c>
      <c r="G249" s="1" t="str">
        <f ca="1" t="shared" si="33"/>
        <v>Commercials</v>
      </c>
      <c r="H249" s="3">
        <f ca="1" t="shared" si="34"/>
        <v>0.882917530308079</v>
      </c>
      <c r="I249" s="3">
        <f ca="1" t="shared" si="34"/>
        <v>0.635275206290902</v>
      </c>
      <c r="J249" s="3">
        <f ca="1" t="shared" si="34"/>
        <v>0.811048821463371</v>
      </c>
      <c r="K249" s="3">
        <f ca="1" t="shared" si="34"/>
        <v>0.463237341808155</v>
      </c>
      <c r="L249" s="1" t="str">
        <f ca="1" t="shared" si="35"/>
        <v>non critical</v>
      </c>
      <c r="M249" s="1" t="str">
        <f ca="1" t="shared" si="36"/>
        <v>Unserved area</v>
      </c>
      <c r="N249" s="1" t="str">
        <f ca="1" t="shared" si="38"/>
        <v>DEWATS</v>
      </c>
    </row>
    <row r="250" spans="1:14">
      <c r="A250" s="3">
        <v>8065</v>
      </c>
      <c r="B250" s="1">
        <f ca="1" t="shared" si="31"/>
        <v>18165</v>
      </c>
      <c r="C250" s="1">
        <f ca="1" t="shared" si="32"/>
        <v>826</v>
      </c>
      <c r="D250" s="1">
        <f ca="1" t="shared" si="32"/>
        <v>1708</v>
      </c>
      <c r="E250" s="2">
        <f ca="1" t="shared" si="37"/>
        <v>10.6352459016393</v>
      </c>
      <c r="F250" s="2">
        <f ca="1" t="shared" si="39"/>
        <v>0.483606557377049</v>
      </c>
      <c r="G250" s="1" t="str">
        <f ca="1" t="shared" si="33"/>
        <v>Commercials</v>
      </c>
      <c r="H250" s="3">
        <f ca="1" t="shared" si="34"/>
        <v>0.550928054962093</v>
      </c>
      <c r="I250" s="3">
        <f ca="1" t="shared" si="34"/>
        <v>0.0315082995500404</v>
      </c>
      <c r="J250" s="3">
        <f ca="1" t="shared" si="34"/>
        <v>0.260203323310456</v>
      </c>
      <c r="K250" s="3">
        <f ca="1" t="shared" si="34"/>
        <v>0.955938905036987</v>
      </c>
      <c r="L250" s="1" t="str">
        <f ca="1" t="shared" si="35"/>
        <v>Insecured land tenure</v>
      </c>
      <c r="M250" s="1" t="str">
        <f ca="1" t="shared" si="36"/>
        <v>Katcha drain</v>
      </c>
      <c r="N250" s="1" t="str">
        <f ca="1" t="shared" si="38"/>
        <v>Sewerage/ FSM</v>
      </c>
    </row>
    <row r="251" spans="1:14">
      <c r="A251" s="3">
        <v>8067</v>
      </c>
      <c r="B251" s="1">
        <f ca="1" t="shared" si="31"/>
        <v>575</v>
      </c>
      <c r="C251" s="1">
        <f ca="1" t="shared" si="32"/>
        <v>1956</v>
      </c>
      <c r="D251" s="1">
        <f ca="1" t="shared" si="32"/>
        <v>1830</v>
      </c>
      <c r="E251" s="2">
        <f ca="1" t="shared" si="37"/>
        <v>0.314207650273224</v>
      </c>
      <c r="F251" s="2">
        <f ca="1" t="shared" si="39"/>
        <v>1.06885245901639</v>
      </c>
      <c r="G251" s="1" t="str">
        <f ca="1" t="shared" si="33"/>
        <v>Residential </v>
      </c>
      <c r="H251" s="3">
        <f ca="1" t="shared" si="34"/>
        <v>0.540977762465191</v>
      </c>
      <c r="I251" s="3">
        <f ca="1" t="shared" si="34"/>
        <v>0.990977515140348</v>
      </c>
      <c r="J251" s="3">
        <f ca="1" t="shared" si="34"/>
        <v>0.500146278295319</v>
      </c>
      <c r="K251" s="3">
        <f ca="1" t="shared" si="34"/>
        <v>0.261378309143325</v>
      </c>
      <c r="L251" s="1" t="str">
        <f ca="1" t="shared" si="35"/>
        <v>Critical </v>
      </c>
      <c r="M251" s="1" t="str">
        <f ca="1" t="shared" si="36"/>
        <v>Pucca drain and uncovered </v>
      </c>
      <c r="N251" s="1" t="str">
        <f ca="1" t="shared" si="38"/>
        <v>Sewerage/DEWATS</v>
      </c>
    </row>
    <row r="252" spans="1:14">
      <c r="A252" s="3">
        <v>8069</v>
      </c>
      <c r="B252" s="1">
        <f ca="1" t="shared" si="31"/>
        <v>17447</v>
      </c>
      <c r="C252" s="1">
        <f ca="1" t="shared" si="32"/>
        <v>58</v>
      </c>
      <c r="D252" s="1">
        <f ca="1" t="shared" si="32"/>
        <v>1066</v>
      </c>
      <c r="E252" s="2">
        <f ca="1" t="shared" si="37"/>
        <v>16.3667917448405</v>
      </c>
      <c r="F252" s="2">
        <f ca="1" t="shared" si="39"/>
        <v>0.0544090056285178</v>
      </c>
      <c r="G252" s="1" t="str">
        <f ca="1" t="shared" si="33"/>
        <v>Education centre</v>
      </c>
      <c r="H252" s="3">
        <f ca="1" t="shared" si="34"/>
        <v>0.971741910959758</v>
      </c>
      <c r="I252" s="3">
        <f ca="1" t="shared" si="34"/>
        <v>0.949660035354929</v>
      </c>
      <c r="J252" s="3">
        <f ca="1" t="shared" si="34"/>
        <v>0.709557482811529</v>
      </c>
      <c r="K252" s="3">
        <f ca="1" t="shared" si="34"/>
        <v>0.828148599464551</v>
      </c>
      <c r="L252" s="1" t="str">
        <f ca="1" t="shared" si="35"/>
        <v>Insecured land tenure</v>
      </c>
      <c r="M252" s="1" t="str">
        <f ca="1" t="shared" si="36"/>
        <v>Covered pucca drain</v>
      </c>
      <c r="N252" s="1" t="str">
        <f ca="1" t="shared" si="38"/>
        <v>DEWATS</v>
      </c>
    </row>
    <row r="253" spans="1:14">
      <c r="A253" s="3">
        <v>8071</v>
      </c>
      <c r="B253" s="1">
        <f ca="1" t="shared" si="31"/>
        <v>9099</v>
      </c>
      <c r="C253" s="1">
        <f ca="1" t="shared" si="32"/>
        <v>1145</v>
      </c>
      <c r="D253" s="1">
        <f ca="1" t="shared" si="32"/>
        <v>462</v>
      </c>
      <c r="E253" s="2">
        <f ca="1" t="shared" si="37"/>
        <v>19.6948051948052</v>
      </c>
      <c r="F253" s="2">
        <f ca="1" t="shared" si="39"/>
        <v>2.47835497835498</v>
      </c>
      <c r="G253" s="1" t="str">
        <f ca="1" t="shared" si="33"/>
        <v>Residential </v>
      </c>
      <c r="H253" s="3">
        <f ca="1" t="shared" si="34"/>
        <v>0.04688897910499</v>
      </c>
      <c r="I253" s="3">
        <f ca="1" t="shared" si="34"/>
        <v>0.874737554002391</v>
      </c>
      <c r="J253" s="3">
        <f ca="1" t="shared" si="34"/>
        <v>0.225249360714977</v>
      </c>
      <c r="K253" s="3">
        <f ca="1" t="shared" ref="K253:K288" si="40">RAND()</f>
        <v>0.654164941483342</v>
      </c>
      <c r="L253" s="1" t="str">
        <f ca="1" t="shared" si="35"/>
        <v>non critical</v>
      </c>
      <c r="M253" s="1" t="str">
        <f ca="1" t="shared" si="36"/>
        <v>Pucca drain and uncovered </v>
      </c>
      <c r="N253" s="1" t="str">
        <f ca="1" t="shared" si="38"/>
        <v>SewerageS</v>
      </c>
    </row>
    <row r="254" spans="1:14">
      <c r="A254" s="3">
        <v>8073</v>
      </c>
      <c r="B254" s="1">
        <f ca="1" t="shared" ref="B254:B288" si="41">RANDBETWEEN(20,20000)</f>
        <v>9008</v>
      </c>
      <c r="C254" s="1">
        <f ca="1" t="shared" ref="C254:D288" si="42">RANDBETWEEN(1,2000)</f>
        <v>849</v>
      </c>
      <c r="D254" s="1">
        <f ca="1" t="shared" si="42"/>
        <v>817</v>
      </c>
      <c r="E254" s="2">
        <f ca="1" t="shared" si="37"/>
        <v>11.0257037943696</v>
      </c>
      <c r="F254" s="2">
        <f ca="1" t="shared" si="39"/>
        <v>1.03916768665851</v>
      </c>
      <c r="G254" s="1" t="str">
        <f ca="1" t="shared" ref="G254:G288" si="43">CHOOSE(RANDBETWEEN(1,4),"Residential ","Education centre","Office","Commercials")</f>
        <v>Residential </v>
      </c>
      <c r="H254" s="3">
        <f ca="1" t="shared" ref="H254:J288" si="44">RAND()</f>
        <v>0.362539633090286</v>
      </c>
      <c r="I254" s="3">
        <f ca="1" t="shared" si="44"/>
        <v>0.0487945193932389</v>
      </c>
      <c r="J254" s="3">
        <f ca="1" t="shared" si="44"/>
        <v>0.679549802958453</v>
      </c>
      <c r="K254" s="3">
        <f ca="1" t="shared" si="40"/>
        <v>0.427550764253708</v>
      </c>
      <c r="L254" s="1" t="str">
        <f ca="1" t="shared" ref="L254:L288" si="45">CHOOSE(RANDBETWEEN(1,3),"Critical ","non critical","Insecured land tenure")</f>
        <v>non critical</v>
      </c>
      <c r="M254" s="1" t="str">
        <f ca="1" t="shared" ref="M254:M288" si="46">CHOOSE(RANDBETWEEN(1,4),"Pucca drain and uncovered ","Katcha drain","Covered pucca drain","Unserved area")</f>
        <v>Pucca drain and uncovered </v>
      </c>
      <c r="N254" s="1" t="str">
        <f ca="1" t="shared" si="38"/>
        <v>Sewerage/ FSM</v>
      </c>
    </row>
    <row r="255" spans="1:14">
      <c r="A255" s="3">
        <v>8075</v>
      </c>
      <c r="B255" s="1">
        <f ca="1" t="shared" si="41"/>
        <v>15820</v>
      </c>
      <c r="C255" s="1">
        <f ca="1" t="shared" si="42"/>
        <v>1125</v>
      </c>
      <c r="D255" s="1">
        <f ca="1" t="shared" si="42"/>
        <v>1188</v>
      </c>
      <c r="E255" s="2">
        <f ca="1" t="shared" si="37"/>
        <v>13.3164983164983</v>
      </c>
      <c r="F255" s="2">
        <f ca="1" t="shared" si="39"/>
        <v>0.946969696969697</v>
      </c>
      <c r="G255" s="1" t="str">
        <f ca="1" t="shared" si="43"/>
        <v>Residential </v>
      </c>
      <c r="H255" s="3">
        <f ca="1" t="shared" si="44"/>
        <v>0.0967653344194921</v>
      </c>
      <c r="I255" s="3">
        <f ca="1" t="shared" si="44"/>
        <v>0.503497430883512</v>
      </c>
      <c r="J255" s="3">
        <f ca="1" t="shared" si="44"/>
        <v>0.99227904289925</v>
      </c>
      <c r="K255" s="3">
        <f ca="1" t="shared" si="40"/>
        <v>0.703743152983958</v>
      </c>
      <c r="L255" s="1" t="str">
        <f ca="1" t="shared" si="45"/>
        <v>Critical </v>
      </c>
      <c r="M255" s="1" t="str">
        <f ca="1" t="shared" si="46"/>
        <v>Pucca drain and uncovered </v>
      </c>
      <c r="N255" s="1" t="str">
        <f ca="1" t="shared" si="38"/>
        <v>Sewerage/DEWATS</v>
      </c>
    </row>
    <row r="256" spans="1:14">
      <c r="A256" s="3">
        <v>8077</v>
      </c>
      <c r="B256" s="1">
        <f ca="1" t="shared" si="41"/>
        <v>19554</v>
      </c>
      <c r="C256" s="1">
        <f ca="1" t="shared" si="42"/>
        <v>786</v>
      </c>
      <c r="D256" s="1">
        <f ca="1" t="shared" si="42"/>
        <v>1887</v>
      </c>
      <c r="E256" s="2">
        <f ca="1" t="shared" si="37"/>
        <v>10.362480127186</v>
      </c>
      <c r="F256" s="2">
        <f ca="1" t="shared" si="39"/>
        <v>0.416534181240064</v>
      </c>
      <c r="G256" s="1" t="str">
        <f ca="1" t="shared" si="43"/>
        <v>Commercials</v>
      </c>
      <c r="H256" s="3">
        <f ca="1" t="shared" si="44"/>
        <v>0.0213267139942939</v>
      </c>
      <c r="I256" s="3">
        <f ca="1" t="shared" si="44"/>
        <v>0.129573536349129</v>
      </c>
      <c r="J256" s="3">
        <f ca="1" t="shared" si="44"/>
        <v>0.715472885071167</v>
      </c>
      <c r="K256" s="3">
        <f ca="1" t="shared" si="40"/>
        <v>0.606053037198834</v>
      </c>
      <c r="L256" s="1" t="str">
        <f ca="1" t="shared" si="45"/>
        <v>Critical </v>
      </c>
      <c r="M256" s="1" t="str">
        <f ca="1" t="shared" si="46"/>
        <v>Unserved area</v>
      </c>
      <c r="N256" s="1" t="str">
        <f ca="1" t="shared" si="38"/>
        <v>FSM</v>
      </c>
    </row>
    <row r="257" spans="1:14">
      <c r="A257" s="3">
        <v>8079</v>
      </c>
      <c r="B257" s="1">
        <f ca="1" t="shared" si="41"/>
        <v>10936</v>
      </c>
      <c r="C257" s="1">
        <f ca="1" t="shared" si="42"/>
        <v>1436</v>
      </c>
      <c r="D257" s="1">
        <f ca="1" t="shared" si="42"/>
        <v>135</v>
      </c>
      <c r="E257" s="2">
        <f ca="1" t="shared" si="37"/>
        <v>81.0074074074074</v>
      </c>
      <c r="F257" s="2">
        <f ca="1" t="shared" si="39"/>
        <v>10.637037037037</v>
      </c>
      <c r="G257" s="1" t="str">
        <f ca="1" t="shared" si="43"/>
        <v>Office</v>
      </c>
      <c r="H257" s="3">
        <f ca="1" t="shared" si="44"/>
        <v>0.0172815919766596</v>
      </c>
      <c r="I257" s="3">
        <f ca="1" t="shared" si="44"/>
        <v>0.468739881435735</v>
      </c>
      <c r="J257" s="3">
        <f ca="1" t="shared" si="44"/>
        <v>0.841703301488766</v>
      </c>
      <c r="K257" s="3">
        <f ca="1" t="shared" si="40"/>
        <v>0.329232753014731</v>
      </c>
      <c r="L257" s="1" t="str">
        <f ca="1" t="shared" si="45"/>
        <v>Critical </v>
      </c>
      <c r="M257" s="1" t="str">
        <f ca="1" t="shared" si="46"/>
        <v>Covered pucca drain</v>
      </c>
      <c r="N257" s="1" t="str">
        <f ca="1" t="shared" si="38"/>
        <v>FSM</v>
      </c>
    </row>
    <row r="258" spans="1:14">
      <c r="A258" s="3">
        <v>8081</v>
      </c>
      <c r="B258" s="1">
        <f ca="1" t="shared" si="41"/>
        <v>8545</v>
      </c>
      <c r="C258" s="1">
        <f ca="1" t="shared" si="42"/>
        <v>129</v>
      </c>
      <c r="D258" s="1">
        <f ca="1" t="shared" si="42"/>
        <v>1649</v>
      </c>
      <c r="E258" s="2">
        <f ca="1" t="shared" si="37"/>
        <v>5.18192844147968</v>
      </c>
      <c r="F258" s="2">
        <f ca="1" t="shared" si="39"/>
        <v>0.0782292298362644</v>
      </c>
      <c r="G258" s="1" t="str">
        <f ca="1" t="shared" si="43"/>
        <v>Education centre</v>
      </c>
      <c r="H258" s="3">
        <f ca="1" t="shared" si="44"/>
        <v>0.0982797480662556</v>
      </c>
      <c r="I258" s="3">
        <f ca="1" t="shared" si="44"/>
        <v>0.608095093243457</v>
      </c>
      <c r="J258" s="3">
        <f ca="1" t="shared" si="44"/>
        <v>0.423422423265606</v>
      </c>
      <c r="K258" s="3">
        <f ca="1" t="shared" si="40"/>
        <v>0.931579238586376</v>
      </c>
      <c r="L258" s="1" t="str">
        <f ca="1" t="shared" si="45"/>
        <v>Insecured land tenure</v>
      </c>
      <c r="M258" s="1" t="str">
        <f ca="1" t="shared" si="46"/>
        <v>Covered pucca drain</v>
      </c>
      <c r="N258" s="1" t="str">
        <f ca="1" t="shared" si="38"/>
        <v>Sewerage/ FSM</v>
      </c>
    </row>
    <row r="259" spans="1:14">
      <c r="A259" s="3">
        <v>8083</v>
      </c>
      <c r="B259" s="1">
        <f ca="1" t="shared" si="41"/>
        <v>18719</v>
      </c>
      <c r="C259" s="1">
        <f ca="1" t="shared" si="42"/>
        <v>1915</v>
      </c>
      <c r="D259" s="1">
        <f ca="1" t="shared" si="42"/>
        <v>253</v>
      </c>
      <c r="E259" s="2">
        <f ca="1" t="shared" ref="E259:E288" si="47">B259/D259</f>
        <v>73.9881422924901</v>
      </c>
      <c r="F259" s="2">
        <f ca="1" t="shared" si="39"/>
        <v>7.56916996047431</v>
      </c>
      <c r="G259" s="1" t="str">
        <f ca="1" t="shared" si="43"/>
        <v>Commercials</v>
      </c>
      <c r="H259" s="3">
        <f ca="1" t="shared" si="44"/>
        <v>0.567322910382386</v>
      </c>
      <c r="I259" s="3">
        <f ca="1" t="shared" si="44"/>
        <v>0.776128510050096</v>
      </c>
      <c r="J259" s="3">
        <f ca="1" t="shared" si="44"/>
        <v>0.116162351727268</v>
      </c>
      <c r="K259" s="3">
        <f ca="1" t="shared" si="40"/>
        <v>0.956208908772376</v>
      </c>
      <c r="L259" s="1" t="str">
        <f ca="1" t="shared" si="45"/>
        <v>Critical </v>
      </c>
      <c r="M259" s="1" t="str">
        <f ca="1" t="shared" si="46"/>
        <v>Covered pucca drain</v>
      </c>
      <c r="N259" s="1" t="str">
        <f ca="1" t="shared" ref="N259:N288" si="48">CHOOSE(RANDBETWEEN(1,6),"Sewerage/DEWATS","FSM","DEWATS","Sewerage/ FSM","SewerageS","DEWATS")</f>
        <v>DEWATS</v>
      </c>
    </row>
    <row r="260" spans="1:14">
      <c r="A260" s="3">
        <v>8085</v>
      </c>
      <c r="B260" s="1">
        <f ca="1" t="shared" si="41"/>
        <v>19587</v>
      </c>
      <c r="C260" s="1">
        <f ca="1" t="shared" si="42"/>
        <v>1118</v>
      </c>
      <c r="D260" s="1">
        <f ca="1" t="shared" si="42"/>
        <v>1549</v>
      </c>
      <c r="E260" s="2">
        <f ca="1" t="shared" si="47"/>
        <v>12.6449322143318</v>
      </c>
      <c r="F260" s="2">
        <f ca="1" t="shared" si="39"/>
        <v>0.721755971594577</v>
      </c>
      <c r="G260" s="1" t="str">
        <f ca="1" t="shared" si="43"/>
        <v>Commercials</v>
      </c>
      <c r="H260" s="3">
        <f ca="1" t="shared" si="44"/>
        <v>0.45024496303846</v>
      </c>
      <c r="I260" s="3">
        <f ca="1" t="shared" si="44"/>
        <v>0.668410053620397</v>
      </c>
      <c r="J260" s="3">
        <f ca="1" t="shared" si="44"/>
        <v>0.462636778188744</v>
      </c>
      <c r="K260" s="3">
        <f ca="1" t="shared" si="40"/>
        <v>0.983611393595932</v>
      </c>
      <c r="L260" s="1" t="str">
        <f ca="1" t="shared" si="45"/>
        <v>Insecured land tenure</v>
      </c>
      <c r="M260" s="1" t="str">
        <f ca="1" t="shared" si="46"/>
        <v>Covered pucca drain</v>
      </c>
      <c r="N260" s="1" t="str">
        <f ca="1" t="shared" si="48"/>
        <v>DEWATS</v>
      </c>
    </row>
    <row r="261" spans="1:14">
      <c r="A261" s="3">
        <v>8087</v>
      </c>
      <c r="B261" s="1">
        <f ca="1" t="shared" si="41"/>
        <v>17152</v>
      </c>
      <c r="C261" s="1">
        <f ca="1" t="shared" si="42"/>
        <v>1129</v>
      </c>
      <c r="D261" s="1">
        <f ca="1" t="shared" si="42"/>
        <v>1636</v>
      </c>
      <c r="E261" s="2">
        <f ca="1" t="shared" si="47"/>
        <v>10.4841075794621</v>
      </c>
      <c r="F261" s="2">
        <f ca="1" t="shared" si="39"/>
        <v>0.690097799511002</v>
      </c>
      <c r="G261" s="1" t="str">
        <f ca="1" t="shared" si="43"/>
        <v>Education centre</v>
      </c>
      <c r="H261" s="3">
        <f ca="1" t="shared" si="44"/>
        <v>0.848791584670885</v>
      </c>
      <c r="I261" s="3">
        <f ca="1" t="shared" si="44"/>
        <v>0.910650796241198</v>
      </c>
      <c r="J261" s="3">
        <f ca="1" t="shared" si="44"/>
        <v>0.950292179106619</v>
      </c>
      <c r="K261" s="3">
        <f ca="1" t="shared" si="40"/>
        <v>0.499182306412526</v>
      </c>
      <c r="L261" s="1" t="str">
        <f ca="1" t="shared" si="45"/>
        <v>Critical </v>
      </c>
      <c r="M261" s="1" t="str">
        <f ca="1" t="shared" si="46"/>
        <v>Pucca drain and uncovered </v>
      </c>
      <c r="N261" s="1" t="str">
        <f ca="1" t="shared" si="48"/>
        <v>Sewerage/ FSM</v>
      </c>
    </row>
    <row r="262" spans="1:14">
      <c r="A262" s="3">
        <v>8089</v>
      </c>
      <c r="B262" s="1">
        <f ca="1" t="shared" si="41"/>
        <v>3750</v>
      </c>
      <c r="C262" s="1">
        <f ca="1" t="shared" si="42"/>
        <v>1637</v>
      </c>
      <c r="D262" s="1">
        <f ca="1" t="shared" si="42"/>
        <v>123</v>
      </c>
      <c r="E262" s="2">
        <f ca="1" t="shared" si="47"/>
        <v>30.4878048780488</v>
      </c>
      <c r="F262" s="2">
        <f ca="1" t="shared" si="39"/>
        <v>13.3089430894309</v>
      </c>
      <c r="G262" s="1" t="str">
        <f ca="1" t="shared" si="43"/>
        <v>Residential </v>
      </c>
      <c r="H262" s="3">
        <f ca="1" t="shared" si="44"/>
        <v>0.0969764038635903</v>
      </c>
      <c r="I262" s="3">
        <f ca="1" t="shared" si="44"/>
        <v>0.720249358958018</v>
      </c>
      <c r="J262" s="3">
        <f ca="1" t="shared" si="44"/>
        <v>0.73189288018363</v>
      </c>
      <c r="K262" s="3">
        <f ca="1" t="shared" si="40"/>
        <v>0.0438895105660309</v>
      </c>
      <c r="L262" s="1" t="str">
        <f ca="1" t="shared" si="45"/>
        <v>non critical</v>
      </c>
      <c r="M262" s="1" t="str">
        <f ca="1" t="shared" si="46"/>
        <v>Covered pucca drain</v>
      </c>
      <c r="N262" s="1" t="str">
        <f ca="1" t="shared" si="48"/>
        <v>FSM</v>
      </c>
    </row>
    <row r="263" spans="1:14">
      <c r="A263" s="3">
        <v>8091</v>
      </c>
      <c r="B263" s="1">
        <f ca="1" t="shared" si="41"/>
        <v>18632</v>
      </c>
      <c r="C263" s="1">
        <v>1000</v>
      </c>
      <c r="D263" s="1">
        <f ca="1" t="shared" si="42"/>
        <v>1594</v>
      </c>
      <c r="E263" s="2">
        <f ca="1" t="shared" si="47"/>
        <v>11.6888331242158</v>
      </c>
      <c r="F263" s="2">
        <f ca="1" t="shared" si="39"/>
        <v>0.627352572145546</v>
      </c>
      <c r="G263" s="1" t="str">
        <f ca="1" t="shared" si="43"/>
        <v>Commercials</v>
      </c>
      <c r="H263" s="3">
        <f ca="1" t="shared" si="44"/>
        <v>0.926749004199486</v>
      </c>
      <c r="I263" s="3">
        <f ca="1" t="shared" si="44"/>
        <v>0.639596266896429</v>
      </c>
      <c r="J263" s="3">
        <f ca="1" t="shared" si="44"/>
        <v>0.0103756590976638</v>
      </c>
      <c r="K263" s="3">
        <f ca="1" t="shared" si="40"/>
        <v>0.699255975859164</v>
      </c>
      <c r="L263" s="1" t="str">
        <f ca="1" t="shared" si="45"/>
        <v>Insecured land tenure</v>
      </c>
      <c r="M263" s="1" t="str">
        <f ca="1" t="shared" si="46"/>
        <v>Pucca drain and uncovered </v>
      </c>
      <c r="N263" s="1" t="str">
        <f ca="1" t="shared" si="48"/>
        <v>Sewerage/DEWATS</v>
      </c>
    </row>
    <row r="264" spans="1:14">
      <c r="A264" s="3">
        <v>8093</v>
      </c>
      <c r="B264" s="1">
        <f ca="1" t="shared" si="41"/>
        <v>16740</v>
      </c>
      <c r="C264" s="1">
        <f ca="1" t="shared" si="42"/>
        <v>1406</v>
      </c>
      <c r="D264" s="1">
        <f ca="1" t="shared" si="42"/>
        <v>427</v>
      </c>
      <c r="E264" s="2">
        <f ca="1" t="shared" si="47"/>
        <v>39.2037470725995</v>
      </c>
      <c r="F264" s="2">
        <f ca="1" t="shared" si="39"/>
        <v>3.29274004683841</v>
      </c>
      <c r="G264" s="1" t="str">
        <f ca="1" t="shared" si="43"/>
        <v>Residential </v>
      </c>
      <c r="H264" s="3">
        <f ca="1" t="shared" si="44"/>
        <v>0.489481108083363</v>
      </c>
      <c r="I264" s="3">
        <f ca="1" t="shared" si="44"/>
        <v>0.262043422365636</v>
      </c>
      <c r="J264" s="3">
        <f ca="1" t="shared" si="44"/>
        <v>0.884266364396212</v>
      </c>
      <c r="K264" s="3">
        <f ca="1" t="shared" si="40"/>
        <v>0.297918546850553</v>
      </c>
      <c r="L264" s="1" t="str">
        <f ca="1" t="shared" si="45"/>
        <v>non critical</v>
      </c>
      <c r="M264" s="1" t="str">
        <f ca="1" t="shared" si="46"/>
        <v>Katcha drain</v>
      </c>
      <c r="N264" s="1" t="str">
        <f ca="1" t="shared" si="48"/>
        <v>DEWATS</v>
      </c>
    </row>
    <row r="265" spans="1:14">
      <c r="A265" s="3">
        <v>8095</v>
      </c>
      <c r="B265" s="1">
        <f ca="1" t="shared" si="41"/>
        <v>1436</v>
      </c>
      <c r="C265" s="1">
        <f ca="1" t="shared" si="42"/>
        <v>1492</v>
      </c>
      <c r="D265" s="1">
        <f ca="1" t="shared" si="42"/>
        <v>155</v>
      </c>
      <c r="E265" s="2">
        <f ca="1" t="shared" si="47"/>
        <v>9.26451612903226</v>
      </c>
      <c r="F265" s="2">
        <f ca="1" t="shared" si="39"/>
        <v>9.6258064516129</v>
      </c>
      <c r="G265" s="1" t="str">
        <f ca="1" t="shared" si="43"/>
        <v>Office</v>
      </c>
      <c r="H265" s="3">
        <f ca="1" t="shared" si="44"/>
        <v>0.837736663508198</v>
      </c>
      <c r="I265" s="3">
        <f ca="1" t="shared" si="44"/>
        <v>0.936155547202066</v>
      </c>
      <c r="J265" s="3">
        <f ca="1" t="shared" si="44"/>
        <v>0.736540363443128</v>
      </c>
      <c r="K265" s="3">
        <f ca="1" t="shared" si="40"/>
        <v>0.820814928694322</v>
      </c>
      <c r="L265" s="1" t="str">
        <f ca="1" t="shared" si="45"/>
        <v>Insecured land tenure</v>
      </c>
      <c r="M265" s="1" t="str">
        <f ca="1" t="shared" si="46"/>
        <v>Pucca drain and uncovered </v>
      </c>
      <c r="N265" s="1" t="str">
        <f ca="1" t="shared" si="48"/>
        <v>FSM</v>
      </c>
    </row>
    <row r="266" spans="1:14">
      <c r="A266" s="3">
        <v>8097</v>
      </c>
      <c r="B266" s="1">
        <f ca="1" t="shared" si="41"/>
        <v>2250</v>
      </c>
      <c r="C266" s="1">
        <f ca="1" t="shared" si="42"/>
        <v>428</v>
      </c>
      <c r="D266" s="1">
        <f ca="1" t="shared" si="42"/>
        <v>750</v>
      </c>
      <c r="E266" s="2">
        <f ca="1" t="shared" si="47"/>
        <v>3</v>
      </c>
      <c r="F266" s="2">
        <f ca="1" t="shared" si="39"/>
        <v>0.570666666666667</v>
      </c>
      <c r="G266" s="1" t="str">
        <f ca="1" t="shared" si="43"/>
        <v>Commercials</v>
      </c>
      <c r="H266" s="3">
        <f ca="1" t="shared" si="44"/>
        <v>0.602552912790544</v>
      </c>
      <c r="I266" s="3">
        <f ca="1" t="shared" si="44"/>
        <v>0.725910134889187</v>
      </c>
      <c r="J266" s="3">
        <f ca="1" t="shared" si="44"/>
        <v>0.613907268982955</v>
      </c>
      <c r="K266" s="3">
        <f ca="1" t="shared" si="40"/>
        <v>0.115124523568856</v>
      </c>
      <c r="L266" s="1" t="str">
        <f ca="1" t="shared" si="45"/>
        <v>non critical</v>
      </c>
      <c r="M266" s="1" t="str">
        <f ca="1" t="shared" si="46"/>
        <v>Unserved area</v>
      </c>
      <c r="N266" s="1" t="str">
        <f ca="1" t="shared" si="48"/>
        <v>Sewerage/DEWATS</v>
      </c>
    </row>
    <row r="267" spans="1:14">
      <c r="A267" s="3">
        <v>8099</v>
      </c>
      <c r="B267" s="1">
        <f ca="1" t="shared" si="41"/>
        <v>3533</v>
      </c>
      <c r="C267" s="1">
        <f ca="1" t="shared" si="42"/>
        <v>862</v>
      </c>
      <c r="D267" s="1">
        <f ca="1" t="shared" si="42"/>
        <v>1323</v>
      </c>
      <c r="E267" s="2">
        <f ca="1" t="shared" si="47"/>
        <v>2.67044595616024</v>
      </c>
      <c r="F267" s="2">
        <f ca="1" t="shared" si="39"/>
        <v>0.651549508692366</v>
      </c>
      <c r="G267" s="1" t="str">
        <f ca="1" t="shared" si="43"/>
        <v>Education centre</v>
      </c>
      <c r="H267" s="3">
        <f ca="1" t="shared" si="44"/>
        <v>0.291905684349347</v>
      </c>
      <c r="I267" s="3">
        <f ca="1" t="shared" si="44"/>
        <v>0.662875767955195</v>
      </c>
      <c r="J267" s="3">
        <f ca="1" t="shared" si="44"/>
        <v>0.551095485354587</v>
      </c>
      <c r="K267" s="3">
        <f ca="1" t="shared" si="40"/>
        <v>0.255744374942132</v>
      </c>
      <c r="L267" s="1" t="str">
        <f ca="1" t="shared" si="45"/>
        <v>non critical</v>
      </c>
      <c r="M267" s="1" t="str">
        <f ca="1" t="shared" si="46"/>
        <v>Pucca drain and uncovered </v>
      </c>
      <c r="N267" s="1" t="str">
        <f ca="1" t="shared" si="48"/>
        <v>DEWATS</v>
      </c>
    </row>
    <row r="268" spans="1:14">
      <c r="A268" s="3">
        <v>8101</v>
      </c>
      <c r="B268" s="1">
        <f ca="1" t="shared" si="41"/>
        <v>8848</v>
      </c>
      <c r="C268" s="1">
        <f ca="1" t="shared" si="42"/>
        <v>1840</v>
      </c>
      <c r="D268" s="1">
        <f ca="1" t="shared" si="42"/>
        <v>501</v>
      </c>
      <c r="E268" s="2">
        <f ca="1" t="shared" si="47"/>
        <v>17.6606786427146</v>
      </c>
      <c r="F268" s="2">
        <f ca="1" t="shared" si="39"/>
        <v>3.67265469061876</v>
      </c>
      <c r="G268" s="1" t="str">
        <f ca="1" t="shared" si="43"/>
        <v>Residential </v>
      </c>
      <c r="H268" s="3">
        <f ca="1" t="shared" si="44"/>
        <v>0.78621455948445</v>
      </c>
      <c r="I268" s="3">
        <f ca="1" t="shared" si="44"/>
        <v>0.0870333943237267</v>
      </c>
      <c r="J268" s="3">
        <f ca="1" t="shared" si="44"/>
        <v>0.542370610101177</v>
      </c>
      <c r="K268" s="3">
        <f ca="1" t="shared" si="40"/>
        <v>0.248961006973952</v>
      </c>
      <c r="L268" s="1" t="str">
        <f ca="1" t="shared" si="45"/>
        <v>Insecured land tenure</v>
      </c>
      <c r="M268" s="1" t="str">
        <f ca="1" t="shared" si="46"/>
        <v>Pucca drain and uncovered </v>
      </c>
      <c r="N268" s="1" t="str">
        <f ca="1" t="shared" si="48"/>
        <v>DEWATS</v>
      </c>
    </row>
    <row r="269" spans="1:14">
      <c r="A269" s="3">
        <v>8103</v>
      </c>
      <c r="B269" s="1">
        <f ca="1" t="shared" si="41"/>
        <v>3512</v>
      </c>
      <c r="C269" s="1">
        <f ca="1" t="shared" si="42"/>
        <v>768</v>
      </c>
      <c r="D269" s="1">
        <f ca="1" t="shared" si="42"/>
        <v>636</v>
      </c>
      <c r="E269" s="2">
        <f ca="1" t="shared" si="47"/>
        <v>5.52201257861635</v>
      </c>
      <c r="F269" s="2">
        <f ca="1" t="shared" si="39"/>
        <v>1.20754716981132</v>
      </c>
      <c r="G269" s="1" t="str">
        <f ca="1" t="shared" si="43"/>
        <v>Office</v>
      </c>
      <c r="H269" s="3">
        <f ca="1" t="shared" si="44"/>
        <v>0.453017240159454</v>
      </c>
      <c r="I269" s="3">
        <f ca="1" t="shared" si="44"/>
        <v>0.868636669355149</v>
      </c>
      <c r="J269" s="3">
        <f ca="1" t="shared" si="44"/>
        <v>0.51904916556591</v>
      </c>
      <c r="K269" s="3">
        <f ca="1" t="shared" si="40"/>
        <v>0.805744498163652</v>
      </c>
      <c r="L269" s="1" t="str">
        <f ca="1" t="shared" si="45"/>
        <v>non critical</v>
      </c>
      <c r="M269" s="1" t="str">
        <f ca="1" t="shared" si="46"/>
        <v>Covered pucca drain</v>
      </c>
      <c r="N269" s="1" t="str">
        <f ca="1" t="shared" si="48"/>
        <v>DEWATS</v>
      </c>
    </row>
    <row r="270" spans="1:14">
      <c r="A270" s="3">
        <v>8105</v>
      </c>
      <c r="B270" s="1">
        <f ca="1" t="shared" si="41"/>
        <v>2660</v>
      </c>
      <c r="C270" s="1">
        <f ca="1" t="shared" si="42"/>
        <v>682</v>
      </c>
      <c r="D270" s="1">
        <f ca="1" t="shared" si="42"/>
        <v>1290</v>
      </c>
      <c r="E270" s="2">
        <f ca="1" t="shared" si="47"/>
        <v>2.06201550387597</v>
      </c>
      <c r="F270" s="2">
        <f ca="1" t="shared" si="39"/>
        <v>0.528682170542636</v>
      </c>
      <c r="G270" s="1" t="str">
        <f ca="1" t="shared" si="43"/>
        <v>Education centre</v>
      </c>
      <c r="H270" s="3">
        <f ca="1" t="shared" si="44"/>
        <v>0.543485133456588</v>
      </c>
      <c r="I270" s="3">
        <f ca="1" t="shared" si="44"/>
        <v>0.23290257855506</v>
      </c>
      <c r="J270" s="3">
        <f ca="1" t="shared" si="44"/>
        <v>0.176654443121749</v>
      </c>
      <c r="K270" s="3">
        <f ca="1" t="shared" si="40"/>
        <v>0.47260134946368</v>
      </c>
      <c r="L270" s="1" t="str">
        <f ca="1" t="shared" si="45"/>
        <v>non critical</v>
      </c>
      <c r="M270" s="1" t="str">
        <f ca="1" t="shared" si="46"/>
        <v>Unserved area</v>
      </c>
      <c r="N270" s="1" t="str">
        <f ca="1" t="shared" si="48"/>
        <v>Sewerage/ FSM</v>
      </c>
    </row>
    <row r="271" spans="1:14">
      <c r="A271" s="3">
        <v>8107</v>
      </c>
      <c r="B271" s="1">
        <f ca="1" t="shared" si="41"/>
        <v>7584</v>
      </c>
      <c r="C271" s="1">
        <f ca="1" t="shared" si="42"/>
        <v>247</v>
      </c>
      <c r="D271" s="1">
        <f ca="1" t="shared" si="42"/>
        <v>193</v>
      </c>
      <c r="E271" s="2">
        <f ca="1" t="shared" si="47"/>
        <v>39.2953367875648</v>
      </c>
      <c r="F271" s="2">
        <f ca="1" t="shared" si="39"/>
        <v>1.27979274611399</v>
      </c>
      <c r="G271" s="1" t="str">
        <f ca="1" t="shared" si="43"/>
        <v>Commercials</v>
      </c>
      <c r="H271" s="3">
        <f ca="1" t="shared" si="44"/>
        <v>0.247729071476096</v>
      </c>
      <c r="I271" s="3">
        <f ca="1" t="shared" si="44"/>
        <v>0.267149717158418</v>
      </c>
      <c r="J271" s="3">
        <f ca="1" t="shared" si="44"/>
        <v>0.289298901367375</v>
      </c>
      <c r="K271" s="3">
        <f ca="1" t="shared" si="40"/>
        <v>0.650690477890139</v>
      </c>
      <c r="L271" s="1" t="str">
        <f ca="1" t="shared" si="45"/>
        <v>non critical</v>
      </c>
      <c r="M271" s="1" t="str">
        <f ca="1" t="shared" si="46"/>
        <v>Covered pucca drain</v>
      </c>
      <c r="N271" s="1" t="str">
        <f ca="1" t="shared" si="48"/>
        <v>Sewerage/DEWATS</v>
      </c>
    </row>
    <row r="272" spans="1:14">
      <c r="A272" s="3">
        <v>8109</v>
      </c>
      <c r="B272" s="1">
        <f ca="1" t="shared" si="41"/>
        <v>12579</v>
      </c>
      <c r="C272" s="1">
        <f ca="1" t="shared" si="42"/>
        <v>327</v>
      </c>
      <c r="D272" s="1">
        <f ca="1" t="shared" si="42"/>
        <v>121</v>
      </c>
      <c r="E272" s="2">
        <f ca="1" t="shared" si="47"/>
        <v>103.95867768595</v>
      </c>
      <c r="F272" s="2">
        <f ca="1" t="shared" si="39"/>
        <v>2.70247933884298</v>
      </c>
      <c r="G272" s="1" t="str">
        <f ca="1" t="shared" si="43"/>
        <v>Education centre</v>
      </c>
      <c r="H272" s="3">
        <f ca="1" t="shared" si="44"/>
        <v>0.599167320002856</v>
      </c>
      <c r="I272" s="3">
        <f ca="1" t="shared" si="44"/>
        <v>0.312603763719445</v>
      </c>
      <c r="J272" s="3">
        <f ca="1" t="shared" si="44"/>
        <v>0.0328750773214088</v>
      </c>
      <c r="K272" s="3">
        <f ca="1" t="shared" si="40"/>
        <v>0.00738437418755278</v>
      </c>
      <c r="L272" s="1" t="str">
        <f ca="1" t="shared" si="45"/>
        <v>Insecured land tenure</v>
      </c>
      <c r="M272" s="1" t="str">
        <f ca="1" t="shared" si="46"/>
        <v>Covered pucca drain</v>
      </c>
      <c r="N272" s="1" t="str">
        <f ca="1" t="shared" si="48"/>
        <v>Sewerage/ FSM</v>
      </c>
    </row>
    <row r="273" spans="1:14">
      <c r="A273" s="3">
        <v>8111</v>
      </c>
      <c r="B273" s="1">
        <f ca="1" t="shared" si="41"/>
        <v>1286</v>
      </c>
      <c r="C273" s="1">
        <f ca="1" t="shared" si="42"/>
        <v>13</v>
      </c>
      <c r="D273" s="1">
        <f ca="1" t="shared" si="42"/>
        <v>1653</v>
      </c>
      <c r="E273" s="2">
        <f ca="1" t="shared" si="47"/>
        <v>0.777979431336963</v>
      </c>
      <c r="F273" s="2">
        <f ca="1" t="shared" ref="F273:F336" si="49">C273/D273</f>
        <v>0.00786448880822747</v>
      </c>
      <c r="G273" s="1" t="str">
        <f ca="1" t="shared" si="43"/>
        <v>Commercials</v>
      </c>
      <c r="H273" s="3">
        <f ca="1" t="shared" si="44"/>
        <v>0.587592986930067</v>
      </c>
      <c r="I273" s="3">
        <f ca="1" t="shared" si="44"/>
        <v>0.601719658963647</v>
      </c>
      <c r="J273" s="3">
        <f ca="1" t="shared" si="44"/>
        <v>0.876078737332802</v>
      </c>
      <c r="K273" s="3">
        <f ca="1" t="shared" si="40"/>
        <v>0.467486836140247</v>
      </c>
      <c r="L273" s="1" t="str">
        <f ca="1" t="shared" si="45"/>
        <v>non critical</v>
      </c>
      <c r="M273" s="1" t="str">
        <f ca="1" t="shared" si="46"/>
        <v>Unserved area</v>
      </c>
      <c r="N273" s="1" t="str">
        <f ca="1" t="shared" si="48"/>
        <v>DEWATS</v>
      </c>
    </row>
    <row r="274" spans="1:14">
      <c r="A274" s="3">
        <v>8113</v>
      </c>
      <c r="B274" s="1">
        <f ca="1" t="shared" si="41"/>
        <v>15991</v>
      </c>
      <c r="C274" s="1">
        <f ca="1" t="shared" si="42"/>
        <v>1374</v>
      </c>
      <c r="D274" s="1">
        <f ca="1" t="shared" si="42"/>
        <v>858</v>
      </c>
      <c r="E274" s="2">
        <f ca="1" t="shared" si="47"/>
        <v>18.6375291375291</v>
      </c>
      <c r="F274" s="2">
        <f ca="1" t="shared" si="49"/>
        <v>1.6013986013986</v>
      </c>
      <c r="G274" s="1" t="str">
        <f ca="1" t="shared" si="43"/>
        <v>Office</v>
      </c>
      <c r="H274" s="3">
        <f ca="1" t="shared" si="44"/>
        <v>0.764017098927089</v>
      </c>
      <c r="I274" s="3">
        <f ca="1" t="shared" si="44"/>
        <v>0.399027491031123</v>
      </c>
      <c r="J274" s="3">
        <f ca="1" t="shared" si="44"/>
        <v>0.654933670888012</v>
      </c>
      <c r="K274" s="3">
        <f ca="1" t="shared" si="40"/>
        <v>0.814113254970382</v>
      </c>
      <c r="L274" s="1" t="str">
        <f ca="1" t="shared" si="45"/>
        <v>non critical</v>
      </c>
      <c r="M274" s="1" t="str">
        <f ca="1" t="shared" si="46"/>
        <v>Katcha drain</v>
      </c>
      <c r="N274" s="1" t="str">
        <f ca="1" t="shared" si="48"/>
        <v>DEWATS</v>
      </c>
    </row>
    <row r="275" spans="1:14">
      <c r="A275" s="3">
        <v>8115</v>
      </c>
      <c r="B275" s="1">
        <f ca="1" t="shared" si="41"/>
        <v>1166</v>
      </c>
      <c r="C275" s="1">
        <f ca="1" t="shared" si="42"/>
        <v>1986</v>
      </c>
      <c r="D275" s="1">
        <f ca="1" t="shared" si="42"/>
        <v>934</v>
      </c>
      <c r="E275" s="2">
        <f ca="1" t="shared" si="47"/>
        <v>1.24839400428266</v>
      </c>
      <c r="F275" s="2">
        <f ca="1" t="shared" si="49"/>
        <v>2.12633832976445</v>
      </c>
      <c r="G275" s="1" t="str">
        <f ca="1" t="shared" si="43"/>
        <v>Commercials</v>
      </c>
      <c r="H275" s="3">
        <f ca="1" t="shared" si="44"/>
        <v>0.137915771294219</v>
      </c>
      <c r="I275" s="3">
        <f ca="1" t="shared" si="44"/>
        <v>0.148987588707341</v>
      </c>
      <c r="J275" s="3">
        <f ca="1" t="shared" si="44"/>
        <v>0.774307439142036</v>
      </c>
      <c r="K275" s="3">
        <f ca="1" t="shared" si="40"/>
        <v>0.817280852156619</v>
      </c>
      <c r="L275" s="1" t="str">
        <f ca="1" t="shared" si="45"/>
        <v>Insecured land tenure</v>
      </c>
      <c r="M275" s="1" t="str">
        <f ca="1" t="shared" si="46"/>
        <v>Covered pucca drain</v>
      </c>
      <c r="N275" s="1" t="str">
        <f ca="1" t="shared" si="48"/>
        <v>Sewerage/ FSM</v>
      </c>
    </row>
    <row r="276" spans="1:14">
      <c r="A276" s="3">
        <v>8117</v>
      </c>
      <c r="B276" s="1">
        <f ca="1" t="shared" si="41"/>
        <v>5405</v>
      </c>
      <c r="C276" s="1">
        <f ca="1" t="shared" si="42"/>
        <v>961</v>
      </c>
      <c r="D276" s="1">
        <f ca="1" t="shared" si="42"/>
        <v>1587</v>
      </c>
      <c r="E276" s="2">
        <f ca="1" t="shared" si="47"/>
        <v>3.40579710144928</v>
      </c>
      <c r="F276" s="2">
        <f ca="1" t="shared" si="49"/>
        <v>0.605545053560176</v>
      </c>
      <c r="G276" s="1" t="str">
        <f ca="1" t="shared" si="43"/>
        <v>Commercials</v>
      </c>
      <c r="H276" s="3">
        <f ca="1" t="shared" si="44"/>
        <v>0.218456739388802</v>
      </c>
      <c r="I276" s="3">
        <f ca="1" t="shared" si="44"/>
        <v>0.379515228695821</v>
      </c>
      <c r="J276" s="3">
        <f ca="1" t="shared" si="44"/>
        <v>0.87483190225471</v>
      </c>
      <c r="K276" s="3">
        <f ca="1" t="shared" si="40"/>
        <v>0.412012735715155</v>
      </c>
      <c r="L276" s="1" t="str">
        <f ca="1" t="shared" si="45"/>
        <v>Critical </v>
      </c>
      <c r="M276" s="1" t="str">
        <f ca="1" t="shared" si="46"/>
        <v>Unserved area</v>
      </c>
      <c r="N276" s="1" t="str">
        <f ca="1" t="shared" si="48"/>
        <v>DEWATS</v>
      </c>
    </row>
    <row r="277" spans="1:14">
      <c r="A277" s="3">
        <v>8119</v>
      </c>
      <c r="B277" s="1">
        <f ca="1" t="shared" si="41"/>
        <v>1874</v>
      </c>
      <c r="C277" s="1">
        <f ca="1" t="shared" si="42"/>
        <v>1315</v>
      </c>
      <c r="D277" s="1">
        <f ca="1" t="shared" si="42"/>
        <v>76</v>
      </c>
      <c r="E277" s="2">
        <f ca="1" t="shared" si="47"/>
        <v>24.6578947368421</v>
      </c>
      <c r="F277" s="2">
        <f ca="1" t="shared" si="49"/>
        <v>17.3026315789474</v>
      </c>
      <c r="G277" s="1" t="str">
        <f ca="1" t="shared" si="43"/>
        <v>Commercials</v>
      </c>
      <c r="H277" s="3">
        <f ca="1" t="shared" si="44"/>
        <v>0.180065316751667</v>
      </c>
      <c r="I277" s="3">
        <f ca="1" t="shared" si="44"/>
        <v>0.0280635329536676</v>
      </c>
      <c r="J277" s="3">
        <f ca="1" t="shared" si="44"/>
        <v>0.692801393891209</v>
      </c>
      <c r="K277" s="3">
        <f ca="1" t="shared" si="40"/>
        <v>0.091165289814247</v>
      </c>
      <c r="L277" s="1" t="str">
        <f ca="1" t="shared" si="45"/>
        <v>non critical</v>
      </c>
      <c r="M277" s="1" t="str">
        <f ca="1" t="shared" si="46"/>
        <v>Unserved area</v>
      </c>
      <c r="N277" s="1" t="str">
        <f ca="1" t="shared" si="48"/>
        <v>DEWATS</v>
      </c>
    </row>
    <row r="278" spans="1:14">
      <c r="A278" s="3">
        <v>8121</v>
      </c>
      <c r="B278" s="1">
        <f ca="1" t="shared" si="41"/>
        <v>10679</v>
      </c>
      <c r="C278" s="1">
        <f ca="1" t="shared" si="42"/>
        <v>1858</v>
      </c>
      <c r="D278" s="1">
        <f ca="1" t="shared" si="42"/>
        <v>1666</v>
      </c>
      <c r="E278" s="2">
        <f ca="1" t="shared" si="47"/>
        <v>6.40996398559424</v>
      </c>
      <c r="F278" s="2">
        <f ca="1" t="shared" si="49"/>
        <v>1.11524609843938</v>
      </c>
      <c r="G278" s="1" t="str">
        <f ca="1" t="shared" si="43"/>
        <v>Education centre</v>
      </c>
      <c r="H278" s="3">
        <f ca="1" t="shared" si="44"/>
        <v>0.751969861711923</v>
      </c>
      <c r="I278" s="3">
        <f ca="1" t="shared" si="44"/>
        <v>0.122579355006449</v>
      </c>
      <c r="J278" s="3">
        <f ca="1" t="shared" si="44"/>
        <v>0.374996906619915</v>
      </c>
      <c r="K278" s="3">
        <f ca="1" t="shared" si="40"/>
        <v>0.604347524081204</v>
      </c>
      <c r="L278" s="1" t="str">
        <f ca="1" t="shared" si="45"/>
        <v>non critical</v>
      </c>
      <c r="M278" s="1" t="str">
        <f ca="1" t="shared" si="46"/>
        <v>Pucca drain and uncovered </v>
      </c>
      <c r="N278" s="1" t="str">
        <f ca="1" t="shared" si="48"/>
        <v>SewerageS</v>
      </c>
    </row>
    <row r="279" spans="1:14">
      <c r="A279" s="3">
        <v>8123</v>
      </c>
      <c r="B279" s="1">
        <f ca="1" t="shared" si="41"/>
        <v>8469</v>
      </c>
      <c r="C279" s="1">
        <f ca="1" t="shared" si="42"/>
        <v>357</v>
      </c>
      <c r="D279" s="1">
        <f ca="1" t="shared" si="42"/>
        <v>43</v>
      </c>
      <c r="E279" s="2">
        <f ca="1" t="shared" si="47"/>
        <v>196.953488372093</v>
      </c>
      <c r="F279" s="2">
        <f ca="1" t="shared" si="49"/>
        <v>8.30232558139535</v>
      </c>
      <c r="G279" s="1" t="str">
        <f ca="1" t="shared" si="43"/>
        <v>Education centre</v>
      </c>
      <c r="H279" s="3">
        <f ca="1" t="shared" si="44"/>
        <v>0.939612464953123</v>
      </c>
      <c r="I279" s="3">
        <f ca="1" t="shared" si="44"/>
        <v>0.681151216662617</v>
      </c>
      <c r="J279" s="3">
        <f ca="1" t="shared" si="44"/>
        <v>0.288506457973527</v>
      </c>
      <c r="K279" s="3">
        <f ca="1" t="shared" si="40"/>
        <v>0.931072276959636</v>
      </c>
      <c r="L279" s="1" t="str">
        <f ca="1" t="shared" si="45"/>
        <v>Insecured land tenure</v>
      </c>
      <c r="M279" s="1" t="str">
        <f ca="1" t="shared" si="46"/>
        <v>Covered pucca drain</v>
      </c>
      <c r="N279" s="1" t="str">
        <f ca="1" t="shared" si="48"/>
        <v>FSM</v>
      </c>
    </row>
    <row r="280" spans="1:14">
      <c r="A280" s="3">
        <v>8125</v>
      </c>
      <c r="B280" s="1">
        <f ca="1" t="shared" si="41"/>
        <v>6766</v>
      </c>
      <c r="C280" s="1">
        <f ca="1" t="shared" si="42"/>
        <v>1840</v>
      </c>
      <c r="D280" s="1">
        <f ca="1" t="shared" si="42"/>
        <v>1811</v>
      </c>
      <c r="E280" s="2">
        <f ca="1" t="shared" si="47"/>
        <v>3.736057426836</v>
      </c>
      <c r="F280" s="2">
        <f ca="1" t="shared" si="49"/>
        <v>1.01601325234677</v>
      </c>
      <c r="G280" s="1" t="str">
        <f ca="1" t="shared" si="43"/>
        <v>Commercials</v>
      </c>
      <c r="H280" s="3">
        <f ca="1" t="shared" si="44"/>
        <v>0.746353082221872</v>
      </c>
      <c r="I280" s="3">
        <f ca="1" t="shared" si="44"/>
        <v>0.0561154840968201</v>
      </c>
      <c r="J280" s="3">
        <f ca="1" t="shared" si="44"/>
        <v>0.0919626096928443</v>
      </c>
      <c r="K280" s="3">
        <f ca="1" t="shared" si="40"/>
        <v>0.902458142015105</v>
      </c>
      <c r="L280" s="1" t="str">
        <f ca="1" t="shared" si="45"/>
        <v>non critical</v>
      </c>
      <c r="M280" s="1" t="str">
        <f ca="1" t="shared" si="46"/>
        <v>Katcha drain</v>
      </c>
      <c r="N280" s="1" t="str">
        <f ca="1" t="shared" si="48"/>
        <v>DEWATS</v>
      </c>
    </row>
    <row r="281" spans="1:14">
      <c r="A281" s="3">
        <v>9001</v>
      </c>
      <c r="B281" s="1">
        <f ca="1" t="shared" si="41"/>
        <v>7832</v>
      </c>
      <c r="C281" s="1">
        <f ca="1" t="shared" si="42"/>
        <v>1935</v>
      </c>
      <c r="D281" s="1">
        <f ca="1" t="shared" si="42"/>
        <v>1827</v>
      </c>
      <c r="E281" s="2">
        <f ca="1" t="shared" si="47"/>
        <v>4.28680897646415</v>
      </c>
      <c r="F281" s="2">
        <f ca="1" t="shared" si="49"/>
        <v>1.05911330049261</v>
      </c>
      <c r="G281" s="1" t="str">
        <f ca="1" t="shared" si="43"/>
        <v>Education centre</v>
      </c>
      <c r="H281" s="3">
        <f ca="1" t="shared" si="44"/>
        <v>0.264031657411266</v>
      </c>
      <c r="I281" s="3">
        <f ca="1" t="shared" si="44"/>
        <v>0.259158447934763</v>
      </c>
      <c r="J281" s="3">
        <f ca="1" t="shared" si="44"/>
        <v>0.837232961935711</v>
      </c>
      <c r="K281" s="3">
        <f ca="1" t="shared" si="40"/>
        <v>0.400637522408345</v>
      </c>
      <c r="L281" s="1" t="str">
        <f ca="1" t="shared" si="45"/>
        <v>Insecured land tenure</v>
      </c>
      <c r="M281" s="1" t="str">
        <f ca="1" t="shared" si="46"/>
        <v>Katcha drain</v>
      </c>
      <c r="N281" s="1" t="str">
        <f ca="1" t="shared" si="48"/>
        <v>DEWATS</v>
      </c>
    </row>
    <row r="282" spans="1:14">
      <c r="A282" s="3">
        <v>9003</v>
      </c>
      <c r="B282" s="1">
        <f ca="1" t="shared" si="41"/>
        <v>14652</v>
      </c>
      <c r="C282" s="1">
        <f ca="1" t="shared" si="42"/>
        <v>478</v>
      </c>
      <c r="D282" s="1">
        <f ca="1" t="shared" si="42"/>
        <v>1825</v>
      </c>
      <c r="E282" s="2">
        <f ca="1" t="shared" si="47"/>
        <v>8.02849315068493</v>
      </c>
      <c r="F282" s="2">
        <f ca="1" t="shared" si="49"/>
        <v>0.261917808219178</v>
      </c>
      <c r="G282" s="1" t="str">
        <f ca="1" t="shared" si="43"/>
        <v>Commercials</v>
      </c>
      <c r="H282" s="3">
        <f ca="1" t="shared" si="44"/>
        <v>0.742117556901453</v>
      </c>
      <c r="I282" s="3">
        <f ca="1" t="shared" si="44"/>
        <v>0.501202154557975</v>
      </c>
      <c r="J282" s="3">
        <f ca="1" t="shared" si="44"/>
        <v>0.750343233607808</v>
      </c>
      <c r="K282" s="3">
        <f ca="1" t="shared" si="40"/>
        <v>0.235648599364942</v>
      </c>
      <c r="L282" s="1" t="str">
        <f ca="1" t="shared" si="45"/>
        <v>Critical </v>
      </c>
      <c r="M282" s="1" t="str">
        <f ca="1" t="shared" si="46"/>
        <v>Katcha drain</v>
      </c>
      <c r="N282" s="1" t="str">
        <f ca="1" t="shared" si="48"/>
        <v>DEWATS</v>
      </c>
    </row>
    <row r="283" spans="1:14">
      <c r="A283" s="3">
        <v>9005</v>
      </c>
      <c r="B283" s="1">
        <f ca="1" t="shared" si="41"/>
        <v>3114</v>
      </c>
      <c r="C283" s="1">
        <v>153</v>
      </c>
      <c r="D283" s="1">
        <f ca="1" t="shared" si="42"/>
        <v>1128</v>
      </c>
      <c r="E283" s="2">
        <f ca="1" t="shared" si="47"/>
        <v>2.76063829787234</v>
      </c>
      <c r="F283" s="2">
        <f ca="1" t="shared" si="49"/>
        <v>0.13563829787234</v>
      </c>
      <c r="G283" s="1" t="str">
        <f ca="1" t="shared" si="43"/>
        <v>Education centre</v>
      </c>
      <c r="H283" s="3">
        <f ca="1" t="shared" si="44"/>
        <v>0.564802244094596</v>
      </c>
      <c r="I283" s="3">
        <f ca="1" t="shared" si="44"/>
        <v>0.629075665909842</v>
      </c>
      <c r="J283" s="3">
        <f ca="1" t="shared" si="44"/>
        <v>0.790261044897546</v>
      </c>
      <c r="K283" s="3">
        <f ca="1" t="shared" si="40"/>
        <v>0.265402166006812</v>
      </c>
      <c r="L283" s="1" t="str">
        <f ca="1" t="shared" si="45"/>
        <v>non critical</v>
      </c>
      <c r="M283" s="1" t="str">
        <f ca="1" t="shared" si="46"/>
        <v>Unserved area</v>
      </c>
      <c r="N283" s="1" t="str">
        <f ca="1" t="shared" si="48"/>
        <v>FSM</v>
      </c>
    </row>
    <row r="284" spans="1:14">
      <c r="A284" s="3">
        <v>9007</v>
      </c>
      <c r="B284" s="1">
        <f ca="1" t="shared" si="41"/>
        <v>2445</v>
      </c>
      <c r="C284" s="1">
        <f ca="1" t="shared" si="42"/>
        <v>783</v>
      </c>
      <c r="D284" s="1">
        <f ca="1" t="shared" si="42"/>
        <v>381</v>
      </c>
      <c r="E284" s="2">
        <f ca="1" t="shared" si="47"/>
        <v>6.41732283464567</v>
      </c>
      <c r="F284" s="2">
        <f ca="1" t="shared" si="49"/>
        <v>2.05511811023622</v>
      </c>
      <c r="G284" s="1" t="str">
        <f ca="1" t="shared" si="43"/>
        <v>Office</v>
      </c>
      <c r="H284" s="3">
        <f ca="1" t="shared" si="44"/>
        <v>0.569796840849407</v>
      </c>
      <c r="I284" s="3">
        <f ca="1" t="shared" si="44"/>
        <v>0.805504230070589</v>
      </c>
      <c r="J284" s="3">
        <f ca="1" t="shared" si="44"/>
        <v>0.253810128152893</v>
      </c>
      <c r="K284" s="3">
        <f ca="1" t="shared" si="40"/>
        <v>0.120340335704126</v>
      </c>
      <c r="L284" s="1" t="str">
        <f ca="1" t="shared" si="45"/>
        <v>non critical</v>
      </c>
      <c r="M284" s="1" t="str">
        <f ca="1" t="shared" si="46"/>
        <v>Unserved area</v>
      </c>
      <c r="N284" s="1" t="str">
        <f ca="1" t="shared" si="48"/>
        <v>SewerageS</v>
      </c>
    </row>
    <row r="285" spans="1:14">
      <c r="A285" s="3">
        <v>9009</v>
      </c>
      <c r="B285" s="1">
        <f ca="1" t="shared" si="41"/>
        <v>18927</v>
      </c>
      <c r="C285" s="1">
        <f ca="1" t="shared" si="42"/>
        <v>106</v>
      </c>
      <c r="D285" s="1">
        <f ca="1" t="shared" si="42"/>
        <v>1950</v>
      </c>
      <c r="E285" s="2">
        <f ca="1" t="shared" si="47"/>
        <v>9.70615384615385</v>
      </c>
      <c r="F285" s="2">
        <f ca="1" t="shared" si="49"/>
        <v>0.0543589743589744</v>
      </c>
      <c r="G285" s="1" t="str">
        <f ca="1" t="shared" si="43"/>
        <v>Residential </v>
      </c>
      <c r="H285" s="3">
        <f ca="1" t="shared" si="44"/>
        <v>0.533264012515686</v>
      </c>
      <c r="I285" s="3">
        <f ca="1" t="shared" si="44"/>
        <v>0.0714315952292515</v>
      </c>
      <c r="J285" s="3">
        <f ca="1" t="shared" si="44"/>
        <v>0.366956373019756</v>
      </c>
      <c r="K285" s="3">
        <f ca="1" t="shared" si="40"/>
        <v>0.314082932814442</v>
      </c>
      <c r="L285" s="1" t="str">
        <f ca="1" t="shared" si="45"/>
        <v>Critical </v>
      </c>
      <c r="M285" s="1" t="str">
        <f ca="1" t="shared" si="46"/>
        <v>Covered pucca drain</v>
      </c>
      <c r="N285" s="1" t="str">
        <f ca="1" t="shared" si="48"/>
        <v>FSM</v>
      </c>
    </row>
    <row r="286" spans="1:14">
      <c r="A286" s="3">
        <v>9011</v>
      </c>
      <c r="B286" s="1">
        <f ca="1" t="shared" si="41"/>
        <v>10005</v>
      </c>
      <c r="C286" s="1">
        <f ca="1" t="shared" si="42"/>
        <v>878</v>
      </c>
      <c r="D286" s="1">
        <f ca="1" t="shared" si="42"/>
        <v>1047</v>
      </c>
      <c r="E286" s="2">
        <f ca="1" t="shared" si="47"/>
        <v>9.55587392550143</v>
      </c>
      <c r="F286" s="2">
        <f ca="1" t="shared" si="49"/>
        <v>0.838586437440306</v>
      </c>
      <c r="G286" s="1" t="str">
        <f ca="1" t="shared" si="43"/>
        <v>Residential </v>
      </c>
      <c r="H286" s="3">
        <f ca="1" t="shared" si="44"/>
        <v>0.377305624621507</v>
      </c>
      <c r="I286" s="3">
        <f ca="1" t="shared" si="44"/>
        <v>0.28428991328267</v>
      </c>
      <c r="J286" s="3">
        <f ca="1" t="shared" si="44"/>
        <v>0.482283711587149</v>
      </c>
      <c r="K286" s="3">
        <f ca="1" t="shared" si="40"/>
        <v>0.968646055648353</v>
      </c>
      <c r="L286" s="1" t="str">
        <f ca="1" t="shared" si="45"/>
        <v>non critical</v>
      </c>
      <c r="M286" s="1" t="str">
        <f ca="1" t="shared" si="46"/>
        <v>Unserved area</v>
      </c>
      <c r="N286" s="1" t="str">
        <f ca="1" t="shared" si="48"/>
        <v>SewerageS</v>
      </c>
    </row>
    <row r="287" spans="1:14">
      <c r="A287" s="3">
        <v>9013</v>
      </c>
      <c r="B287" s="1">
        <f ca="1" t="shared" si="41"/>
        <v>534</v>
      </c>
      <c r="C287" s="1">
        <f ca="1" t="shared" si="42"/>
        <v>1868</v>
      </c>
      <c r="D287" s="1">
        <f ca="1" t="shared" si="42"/>
        <v>1858</v>
      </c>
      <c r="E287" s="2">
        <f ca="1" t="shared" si="47"/>
        <v>0.28740581270183</v>
      </c>
      <c r="F287" s="2">
        <f ca="1" t="shared" si="49"/>
        <v>1.005382131324</v>
      </c>
      <c r="G287" s="1" t="str">
        <f ca="1" t="shared" si="43"/>
        <v>Residential </v>
      </c>
      <c r="H287" s="3">
        <f ca="1" t="shared" si="44"/>
        <v>0.580668221035032</v>
      </c>
      <c r="I287" s="3">
        <f ca="1" t="shared" si="44"/>
        <v>0.617166171072499</v>
      </c>
      <c r="J287" s="3">
        <f ca="1" t="shared" si="44"/>
        <v>0.702117233942529</v>
      </c>
      <c r="K287" s="3">
        <f ca="1" t="shared" si="40"/>
        <v>0.548061259418301</v>
      </c>
      <c r="L287" s="1" t="str">
        <f ca="1" t="shared" si="45"/>
        <v>non critical</v>
      </c>
      <c r="M287" s="1" t="str">
        <f ca="1" t="shared" si="46"/>
        <v>Covered pucca drain</v>
      </c>
      <c r="N287" s="1" t="str">
        <f ca="1" t="shared" si="48"/>
        <v>FSM</v>
      </c>
    </row>
    <row r="288" spans="1:14">
      <c r="A288" s="3">
        <v>9015</v>
      </c>
      <c r="B288" s="1">
        <f ca="1" t="shared" si="41"/>
        <v>8823</v>
      </c>
      <c r="C288" s="1">
        <f ca="1" t="shared" si="42"/>
        <v>1058</v>
      </c>
      <c r="D288" s="1">
        <f ca="1" t="shared" si="42"/>
        <v>1813</v>
      </c>
      <c r="E288" s="2">
        <f ca="1" t="shared" si="47"/>
        <v>4.86651958080529</v>
      </c>
      <c r="F288" s="2">
        <f ca="1" t="shared" si="49"/>
        <v>0.583563154991726</v>
      </c>
      <c r="G288" s="1" t="str">
        <f ca="1" t="shared" si="43"/>
        <v>Education centre</v>
      </c>
      <c r="H288" s="3">
        <f ca="1" t="shared" si="44"/>
        <v>0.924651151185988</v>
      </c>
      <c r="I288" s="3">
        <f ca="1" t="shared" si="44"/>
        <v>0.520498583501627</v>
      </c>
      <c r="J288" s="3">
        <f ca="1" t="shared" si="44"/>
        <v>0.00577901889073984</v>
      </c>
      <c r="K288" s="3">
        <f ca="1" t="shared" si="40"/>
        <v>0.89391657911776</v>
      </c>
      <c r="L288" s="1" t="str">
        <f ca="1" t="shared" si="45"/>
        <v>Critical </v>
      </c>
      <c r="M288" s="1" t="str">
        <f ca="1" t="shared" si="46"/>
        <v>Katcha drain</v>
      </c>
      <c r="N288" s="1" t="str">
        <f ca="1" t="shared" si="48"/>
        <v>DEWATS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</cp:lastModifiedBy>
  <dcterms:created xsi:type="dcterms:W3CDTF">2006-09-16T00:00:00Z</dcterms:created>
  <dcterms:modified xsi:type="dcterms:W3CDTF">2022-12-01T16:23:35Z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BD7EEB96418040CEB487F07314C0C9DE</vt:lpwstr>
  </property>
  <property fmtid="{D5CDD505-2E9C-101B-9397-08002B2CF9AE}" pid="3" name="KSOProductBuildVer">
    <vt:lpwstr>1033-11.2.0.11417</vt:lpwstr>
  </property>
</Properties>
</file>