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dikrompich/Git/UVG-8-Semestre/Administración-Financiera/Caso2 complete/"/>
    </mc:Choice>
  </mc:AlternateContent>
  <xr:revisionPtr revIDLastSave="0" documentId="13_ncr:1_{E446F0AB-306E-C34C-8747-4BD9976C1A8C}" xr6:coauthVersionLast="47" xr6:coauthVersionMax="47" xr10:uidLastSave="{00000000-0000-0000-0000-000000000000}"/>
  <bookViews>
    <workbookView xWindow="0" yWindow="0" windowWidth="19080" windowHeight="21600" activeTab="1" xr2:uid="{00000000-000D-0000-FFFF-FFFF00000000}"/>
  </bookViews>
  <sheets>
    <sheet name="Exhibits" sheetId="2" r:id="rId1"/>
    <sheet name="Cálcul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E13" i="3"/>
  <c r="G11" i="3"/>
  <c r="G10" i="3"/>
  <c r="G9" i="3"/>
  <c r="G7" i="3"/>
  <c r="G8" i="3"/>
  <c r="G6" i="3"/>
  <c r="E10" i="3"/>
  <c r="G15" i="2"/>
  <c r="G16" i="2"/>
  <c r="G17" i="2"/>
  <c r="G18" i="2"/>
  <c r="G14" i="2"/>
  <c r="G8" i="2"/>
  <c r="G9" i="2"/>
  <c r="G10" i="2"/>
  <c r="G11" i="2"/>
  <c r="G7" i="2"/>
  <c r="E21" i="2" l="1"/>
  <c r="G21" i="2"/>
  <c r="F22" i="2"/>
  <c r="E23" i="2"/>
  <c r="G23" i="2"/>
  <c r="F24" i="2"/>
  <c r="E25" i="2"/>
  <c r="G25" i="2"/>
  <c r="F21" i="2"/>
  <c r="E22" i="2"/>
  <c r="G22" i="2"/>
  <c r="F23" i="2"/>
  <c r="E24" i="2"/>
  <c r="G24" i="2"/>
  <c r="F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rabiya</author>
  </authors>
  <commentList>
    <comment ref="J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Lease payments are assumed to be made at year end</t>
        </r>
      </text>
    </comment>
  </commentList>
</comments>
</file>

<file path=xl/sharedStrings.xml><?xml version="1.0" encoding="utf-8"?>
<sst xmlns="http://schemas.openxmlformats.org/spreadsheetml/2006/main" count="126" uniqueCount="87">
  <si>
    <t>Basic Assumptions</t>
  </si>
  <si>
    <t>Area of Orchard (acres)</t>
  </si>
  <si>
    <t>Life of Grape Orchard (years)</t>
  </si>
  <si>
    <t>Inflation Rate</t>
  </si>
  <si>
    <t>Cost of Capital</t>
  </si>
  <si>
    <t>Initial Investments</t>
  </si>
  <si>
    <t>Distance between row (feet)</t>
  </si>
  <si>
    <t>Total No of Plants per Acre</t>
  </si>
  <si>
    <t>Land Preparation Charges per Acre</t>
  </si>
  <si>
    <t>Trellis (Concrete Pillars)</t>
  </si>
  <si>
    <t>Rows per Acre</t>
  </si>
  <si>
    <t>Trellis in Each Row</t>
  </si>
  <si>
    <t>Mortality-Year 1</t>
  </si>
  <si>
    <t>Mortality-Year 2</t>
  </si>
  <si>
    <t>Labor Requirement</t>
  </si>
  <si>
    <t>Number of Salaried Employees for whole year</t>
  </si>
  <si>
    <t>Number of Persons Required for Pruning</t>
  </si>
  <si>
    <t>Number of Persons Required for Harvesting</t>
  </si>
  <si>
    <t>Annual Yield</t>
  </si>
  <si>
    <t>Year 0-2</t>
  </si>
  <si>
    <t>Year 3</t>
  </si>
  <si>
    <t>Year 4</t>
  </si>
  <si>
    <t>Year 5-60</t>
  </si>
  <si>
    <t>Year</t>
  </si>
  <si>
    <t>Lease term (years)</t>
  </si>
  <si>
    <t>Distance between Plants in each row (feet)</t>
  </si>
  <si>
    <t>Annual Expenditures</t>
  </si>
  <si>
    <t>Punjab</t>
  </si>
  <si>
    <t>Sindh</t>
  </si>
  <si>
    <t>KPK</t>
  </si>
  <si>
    <t>Pakistan</t>
  </si>
  <si>
    <t>2007-08</t>
  </si>
  <si>
    <t>(a)</t>
  </si>
  <si>
    <t>2008-09</t>
  </si>
  <si>
    <t>2009-10</t>
  </si>
  <si>
    <t>2010-11</t>
  </si>
  <si>
    <t>2011-12</t>
  </si>
  <si>
    <t>(b)</t>
  </si>
  <si>
    <t>(a) = below 50 hectares (approx 123 acres)</t>
  </si>
  <si>
    <t>(b) = below 50 tonnes (50,000 kgs)</t>
  </si>
  <si>
    <t>* Data was converted from hectares to acres and tonnes to kgs</t>
  </si>
  <si>
    <t>Capacity of Each Truck (kgs)</t>
  </si>
  <si>
    <t>Capacity of Each Box (kgs)</t>
  </si>
  <si>
    <t>Pruning Period (days)</t>
  </si>
  <si>
    <t>Harvesting Period (days)</t>
  </si>
  <si>
    <t>Source: Agricultural Statistics of Pakistan 2011-12</t>
  </si>
  <si>
    <t>Grapes Data of Pakistan</t>
  </si>
  <si>
    <t>Total Production in kgs (000) *</t>
  </si>
  <si>
    <t>Total Production Area in acres (000) *</t>
  </si>
  <si>
    <t>Yield in kgs per acre</t>
  </si>
  <si>
    <t>Baluchistan</t>
  </si>
  <si>
    <t>Farm Yard Manure per Acre</t>
  </si>
  <si>
    <t>Grapes Yield (kgs per acre)</t>
  </si>
  <si>
    <t>Yield of Grapes in Pakistan</t>
  </si>
  <si>
    <t>Plant Replacement Cost</t>
  </si>
  <si>
    <t xml:space="preserve"> Exhibit 1</t>
  </si>
  <si>
    <t>Exhibit 2</t>
  </si>
  <si>
    <t>Exhibit 3A</t>
  </si>
  <si>
    <t>Exhibit 3B</t>
  </si>
  <si>
    <t>Cost of each Plant (Rs)</t>
  </si>
  <si>
    <t>Cost of Each Pit (Rs)</t>
  </si>
  <si>
    <t>Cost of Each Trellis (Rs)</t>
  </si>
  <si>
    <t>Fencing Cost (Rs)</t>
  </si>
  <si>
    <t>Total Cost of Tube-well (Rs)</t>
  </si>
  <si>
    <t>Infrastructure Cost (Rs)</t>
  </si>
  <si>
    <t>Plant Replacement cost (Rs per kg)</t>
  </si>
  <si>
    <t>Exhibit 3C</t>
  </si>
  <si>
    <t>Exhibit 3D</t>
  </si>
  <si>
    <t>Fertilizer and Pesticide Cost (Rs per acre)</t>
  </si>
  <si>
    <t>Irrigation cost (Rs per acre)</t>
  </si>
  <si>
    <t>Lease Rental (Rs per acre)</t>
  </si>
  <si>
    <t>Cost of Hiring Each Truck (Rs)</t>
  </si>
  <si>
    <t>Packaging Cost (Rs per box)</t>
  </si>
  <si>
    <t>General &amp; Admin Cost (Rs per annum)</t>
  </si>
  <si>
    <t>Exhibit 3E</t>
  </si>
  <si>
    <t>Monthly Salary (Rs)</t>
  </si>
  <si>
    <t>Daily Wage (Rs)</t>
  </si>
  <si>
    <t>Exhibit 3F</t>
  </si>
  <si>
    <t>Cantidad</t>
  </si>
  <si>
    <t>Costo</t>
  </si>
  <si>
    <t>Pit per Plants</t>
  </si>
  <si>
    <t>Rows per Acre*Trellis in Each Row</t>
  </si>
  <si>
    <t>Por Acre</t>
  </si>
  <si>
    <t>Suma</t>
  </si>
  <si>
    <t>TOTAL POR ACRE</t>
  </si>
  <si>
    <t>TOTAL POR ACRE * 5</t>
  </si>
  <si>
    <t>TOTAL POR LOS 5 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</si>
</sst>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</numFmts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88">
    <xf numFmtId="0" fontId="0" fillId="0" borderId="0" xfId="0"/>
    <xf numFmtId="0" fontId="5" fillId="0" borderId="1" xfId="0" applyFont="1" applyBorder="1" applyAlignment="1">
      <alignment horizontal="justify"/>
    </xf>
    <xf numFmtId="0" fontId="5" fillId="0" borderId="3" xfId="0" applyFont="1" applyBorder="1" applyAlignment="1">
      <alignment horizontal="justify"/>
    </xf>
    <xf numFmtId="0" fontId="5" fillId="0" borderId="5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3" fillId="0" borderId="0" xfId="0" applyFont="1" applyBorder="1" applyAlignment="1">
      <alignment horizontal="justify"/>
    </xf>
    <xf numFmtId="0" fontId="5" fillId="0" borderId="0" xfId="0" applyFont="1" applyBorder="1" applyAlignment="1">
      <alignment horizontal="justify"/>
    </xf>
    <xf numFmtId="0" fontId="5" fillId="0" borderId="0" xfId="0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0" xfId="0" applyFont="1" applyAlignment="1"/>
    <xf numFmtId="0" fontId="7" fillId="0" borderId="11" xfId="0" applyFont="1" applyBorder="1" applyAlignment="1"/>
    <xf numFmtId="0" fontId="6" fillId="0" borderId="0" xfId="0" applyFont="1" applyBorder="1" applyAlignment="1"/>
    <xf numFmtId="0" fontId="6" fillId="0" borderId="12" xfId="0" applyFont="1" applyBorder="1" applyAlignment="1"/>
    <xf numFmtId="0" fontId="6" fillId="0" borderId="0" xfId="0" applyFont="1" applyBorder="1" applyAlignment="1">
      <alignment horizontal="justify"/>
    </xf>
    <xf numFmtId="0" fontId="6" fillId="0" borderId="11" xfId="0" applyFont="1" applyBorder="1" applyAlignment="1"/>
    <xf numFmtId="0" fontId="10" fillId="0" borderId="0" xfId="0" applyFont="1" applyAlignment="1"/>
    <xf numFmtId="41" fontId="6" fillId="0" borderId="0" xfId="1" applyNumberFormat="1" applyFont="1" applyAlignment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9" fontId="2" fillId="0" borderId="0" xfId="0" applyNumberFormat="1" applyFont="1" applyBorder="1" applyAlignment="1">
      <alignment horizontal="left"/>
    </xf>
    <xf numFmtId="0" fontId="6" fillId="0" borderId="0" xfId="0" applyFont="1" applyAlignment="1" applyProtection="1">
      <protection locked="0"/>
    </xf>
    <xf numFmtId="0" fontId="6" fillId="0" borderId="13" xfId="0" applyFont="1" applyBorder="1" applyAlignment="1"/>
    <xf numFmtId="0" fontId="6" fillId="0" borderId="3" xfId="0" applyFont="1" applyBorder="1" applyAlignment="1"/>
    <xf numFmtId="0" fontId="7" fillId="0" borderId="1" xfId="0" applyFont="1" applyBorder="1" applyAlignment="1">
      <alignment horizontal="center"/>
    </xf>
    <xf numFmtId="0" fontId="6" fillId="0" borderId="15" xfId="0" applyFont="1" applyBorder="1" applyAlignment="1"/>
    <xf numFmtId="0" fontId="2" fillId="0" borderId="1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0" fontId="5" fillId="0" borderId="11" xfId="0" applyFont="1" applyBorder="1" applyAlignment="1">
      <alignment horizontal="justify"/>
    </xf>
    <xf numFmtId="3" fontId="5" fillId="0" borderId="12" xfId="0" applyNumberFormat="1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9" xfId="0" applyFont="1" applyBorder="1" applyAlignment="1">
      <alignment horizontal="justify"/>
    </xf>
    <xf numFmtId="3" fontId="5" fillId="0" borderId="5" xfId="0" applyNumberFormat="1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15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6" fillId="0" borderId="13" xfId="1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41" fontId="6" fillId="0" borderId="15" xfId="1" applyNumberFormat="1" applyFont="1" applyBorder="1" applyAlignment="1">
      <alignment horizontal="center"/>
    </xf>
    <xf numFmtId="41" fontId="6" fillId="0" borderId="0" xfId="1" applyNumberFormat="1" applyFont="1" applyBorder="1" applyAlignment="1">
      <alignment horizontal="center"/>
    </xf>
    <xf numFmtId="41" fontId="6" fillId="0" borderId="13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43" fontId="6" fillId="0" borderId="15" xfId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43" fontId="6" fillId="0" borderId="13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3" fontId="6" fillId="0" borderId="3" xfId="1" applyFont="1" applyBorder="1" applyAlignment="1">
      <alignment horizontal="center" vertical="center"/>
    </xf>
    <xf numFmtId="43" fontId="6" fillId="0" borderId="4" xfId="1" applyFont="1" applyBorder="1" applyAlignment="1">
      <alignment horizontal="center" vertical="center"/>
    </xf>
    <xf numFmtId="9" fontId="2" fillId="0" borderId="12" xfId="0" applyNumberFormat="1" applyFont="1" applyFill="1" applyBorder="1" applyAlignment="1">
      <alignment horizontal="right"/>
    </xf>
    <xf numFmtId="9" fontId="2" fillId="0" borderId="5" xfId="0" applyNumberFormat="1" applyFont="1" applyBorder="1" applyAlignment="1">
      <alignment horizontal="right"/>
    </xf>
    <xf numFmtId="9" fontId="2" fillId="0" borderId="12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Grapes Yield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Exhibits!$E$4</c:f>
              <c:strCache>
                <c:ptCount val="1"/>
                <c:pt idx="0">
                  <c:v>KPK</c:v>
                </c:pt>
              </c:strCache>
            </c:strRef>
          </c:tx>
          <c:invertIfNegative val="0"/>
          <c:cat>
            <c:strRef>
              <c:f>Exhibits!$B$21:$B$25</c:f>
              <c:strCache>
                <c:ptCount val="5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</c:strCache>
            </c:strRef>
          </c:cat>
          <c:val>
            <c:numRef>
              <c:f>Exhibits!$E$21:$E$25</c:f>
              <c:numCache>
                <c:formatCode>_(* #,##0.00_);_(* \(#,##0.00\);_(* "-"??_);_(@_)</c:formatCode>
                <c:ptCount val="5"/>
                <c:pt idx="0">
                  <c:v>2600</c:v>
                </c:pt>
                <c:pt idx="1">
                  <c:v>2600</c:v>
                </c:pt>
                <c:pt idx="2">
                  <c:v>2800</c:v>
                </c:pt>
                <c:pt idx="3">
                  <c:v>2400</c:v>
                </c:pt>
                <c:pt idx="4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F-5F4C-869E-EC3495B55E17}"/>
            </c:ext>
          </c:extLst>
        </c:ser>
        <c:ser>
          <c:idx val="1"/>
          <c:order val="1"/>
          <c:tx>
            <c:strRef>
              <c:f>Exhibits!$F$4</c:f>
              <c:strCache>
                <c:ptCount val="1"/>
                <c:pt idx="0">
                  <c:v>Baluchistan</c:v>
                </c:pt>
              </c:strCache>
            </c:strRef>
          </c:tx>
          <c:invertIfNegative val="0"/>
          <c:cat>
            <c:strRef>
              <c:f>Exhibits!$B$21:$B$25</c:f>
              <c:strCache>
                <c:ptCount val="5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</c:strCache>
            </c:strRef>
          </c:cat>
          <c:val>
            <c:numRef>
              <c:f>Exhibits!$F$21:$F$25</c:f>
              <c:numCache>
                <c:formatCode>_(* #,##0.00_);_(* \(#,##0.00\);_(* "-"??_);_(@_)</c:formatCode>
                <c:ptCount val="5"/>
                <c:pt idx="0">
                  <c:v>1983.9142091152817</c:v>
                </c:pt>
                <c:pt idx="1">
                  <c:v>2005.3619302949064</c:v>
                </c:pt>
                <c:pt idx="2">
                  <c:v>1697.0509383378017</c:v>
                </c:pt>
                <c:pt idx="3">
                  <c:v>1694.3699731903487</c:v>
                </c:pt>
                <c:pt idx="4">
                  <c:v>1680.8510638297871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F-5F4C-869E-EC3495B55E17}"/>
            </c:ext>
          </c:extLst>
        </c:ser>
        <c:ser>
          <c:idx val="2"/>
          <c:order val="2"/>
          <c:tx>
            <c:strRef>
              <c:f>Exhibits!$G$4</c:f>
              <c:strCache>
                <c:ptCount val="1"/>
                <c:pt idx="0">
                  <c:v>Pakistan</c:v>
                </c:pt>
              </c:strCache>
            </c:strRef>
          </c:tx>
          <c:invertIfNegative val="0"/>
          <c:cat>
            <c:strRef>
              <c:f>Exhibits!$B$21:$B$25</c:f>
              <c:strCache>
                <c:ptCount val="5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</c:strCache>
            </c:strRef>
          </c:cat>
          <c:val>
            <c:numRef>
              <c:f>Exhibits!$G$21:$G$25</c:f>
              <c:numCache>
                <c:formatCode>_(* #,##0.00_);_(* \(#,##0.00\);_(* "-"??_);_(@_)</c:formatCode>
                <c:ptCount val="5"/>
                <c:pt idx="0">
                  <c:v>1992.0634920634923</c:v>
                </c:pt>
                <c:pt idx="1">
                  <c:v>2013.2275132275133</c:v>
                </c:pt>
                <c:pt idx="2">
                  <c:v>1711.6402116402119</c:v>
                </c:pt>
                <c:pt idx="3">
                  <c:v>1703.7037037037039</c:v>
                </c:pt>
                <c:pt idx="4">
                  <c:v>1690.2887139107611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F-5F4C-869E-EC3495B5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80568"/>
        <c:axId val="240214648"/>
      </c:barChart>
      <c:catAx>
        <c:axId val="24018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40214648"/>
        <c:crosses val="autoZero"/>
        <c:auto val="1"/>
        <c:lblAlgn val="ctr"/>
        <c:lblOffset val="100"/>
        <c:noMultiLvlLbl val="0"/>
      </c:catAx>
      <c:valAx>
        <c:axId val="24021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Yield (kgs / acre)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4018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GT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38</xdr:row>
      <xdr:rowOff>0</xdr:rowOff>
    </xdr:from>
    <xdr:to>
      <xdr:col>7</xdr:col>
      <xdr:colOff>104775</xdr:colOff>
      <xdr:row>53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27"/>
  <sheetViews>
    <sheetView topLeftCell="I1" zoomScale="132" workbookViewId="0">
      <selection activeCell="L3" sqref="L3:M19"/>
    </sheetView>
  </sheetViews>
  <sheetFormatPr baseColWidth="10" defaultColWidth="9.1640625" defaultRowHeight="14" x14ac:dyDescent="0.15"/>
  <cols>
    <col min="1" max="1" width="9" style="16" customWidth="1"/>
    <col min="2" max="7" width="12.6640625" style="16" customWidth="1"/>
    <col min="8" max="8" width="9" style="16" customWidth="1"/>
    <col min="9" max="9" width="27.5" style="16" bestFit="1" customWidth="1"/>
    <col min="10" max="10" width="11.6640625" style="16" customWidth="1"/>
    <col min="11" max="11" width="11.6640625" style="18" customWidth="1"/>
    <col min="12" max="12" width="42" style="16" customWidth="1"/>
    <col min="13" max="14" width="9.1640625" style="16"/>
    <col min="15" max="15" width="36.33203125" style="16" customWidth="1"/>
    <col min="16" max="17" width="9.1640625" style="16"/>
    <col min="18" max="18" width="38.6640625" style="16" customWidth="1"/>
    <col min="19" max="19" width="10.1640625" style="16" bestFit="1" customWidth="1"/>
    <col min="20" max="20" width="9.1640625" style="16"/>
    <col min="21" max="21" width="41.83203125" style="16" customWidth="1"/>
    <col min="22" max="23" width="9.1640625" style="16"/>
    <col min="24" max="24" width="27.33203125" style="16" customWidth="1"/>
    <col min="25" max="27" width="10" style="16" customWidth="1"/>
    <col min="28" max="29" width="10.83203125" style="16" customWidth="1"/>
    <col min="30" max="16384" width="9.1640625" style="16"/>
  </cols>
  <sheetData>
    <row r="1" spans="2:30" ht="15" thickBot="1" x14ac:dyDescent="0.2"/>
    <row r="2" spans="2:30" ht="16" x14ac:dyDescent="0.2">
      <c r="B2" s="68" t="s">
        <v>55</v>
      </c>
      <c r="C2" s="69"/>
      <c r="D2" s="69"/>
      <c r="E2" s="69"/>
      <c r="F2" s="69"/>
      <c r="G2" s="70"/>
      <c r="I2" s="68" t="s">
        <v>57</v>
      </c>
      <c r="J2" s="70"/>
      <c r="K2" s="11"/>
      <c r="L2" s="68" t="s">
        <v>58</v>
      </c>
      <c r="M2" s="70"/>
      <c r="O2" s="68" t="s">
        <v>66</v>
      </c>
      <c r="P2" s="70"/>
      <c r="R2" s="68" t="s">
        <v>67</v>
      </c>
      <c r="S2" s="70"/>
      <c r="U2" s="68" t="s">
        <v>74</v>
      </c>
      <c r="V2" s="70"/>
      <c r="X2" s="68" t="s">
        <v>77</v>
      </c>
      <c r="Y2" s="69"/>
      <c r="Z2" s="69"/>
      <c r="AA2" s="69"/>
      <c r="AB2" s="70"/>
      <c r="AC2" s="11"/>
    </row>
    <row r="3" spans="2:30" ht="17" thickBot="1" x14ac:dyDescent="0.25">
      <c r="B3" s="79" t="s">
        <v>46</v>
      </c>
      <c r="C3" s="80"/>
      <c r="D3" s="80"/>
      <c r="E3" s="80"/>
      <c r="F3" s="80"/>
      <c r="G3" s="81"/>
      <c r="I3" s="77" t="s">
        <v>0</v>
      </c>
      <c r="J3" s="78"/>
      <c r="K3" s="24"/>
      <c r="L3" s="77" t="s">
        <v>5</v>
      </c>
      <c r="M3" s="78"/>
      <c r="O3" s="77" t="s">
        <v>54</v>
      </c>
      <c r="P3" s="78"/>
      <c r="R3" s="74" t="s">
        <v>26</v>
      </c>
      <c r="S3" s="76"/>
      <c r="U3" s="77" t="s">
        <v>14</v>
      </c>
      <c r="V3" s="78"/>
      <c r="X3" s="74" t="s">
        <v>18</v>
      </c>
      <c r="Y3" s="75"/>
      <c r="Z3" s="75"/>
      <c r="AA3" s="75"/>
      <c r="AB3" s="76"/>
      <c r="AC3" s="44"/>
    </row>
    <row r="4" spans="2:30" ht="17" thickBot="1" x14ac:dyDescent="0.25">
      <c r="B4" s="12" t="s">
        <v>23</v>
      </c>
      <c r="C4" s="30" t="s">
        <v>27</v>
      </c>
      <c r="D4" s="13" t="s">
        <v>28</v>
      </c>
      <c r="E4" s="30" t="s">
        <v>29</v>
      </c>
      <c r="F4" s="13" t="s">
        <v>50</v>
      </c>
      <c r="G4" s="30" t="s">
        <v>30</v>
      </c>
      <c r="I4" s="32" t="s">
        <v>1</v>
      </c>
      <c r="J4" s="34">
        <v>5</v>
      </c>
      <c r="K4" s="25"/>
      <c r="L4" s="32" t="s">
        <v>25</v>
      </c>
      <c r="M4" s="34">
        <v>5</v>
      </c>
      <c r="O4" s="32" t="s">
        <v>12</v>
      </c>
      <c r="P4" s="66">
        <v>0.1</v>
      </c>
      <c r="R4" s="37" t="s">
        <v>68</v>
      </c>
      <c r="S4" s="38">
        <v>28000</v>
      </c>
      <c r="U4" s="37" t="s">
        <v>15</v>
      </c>
      <c r="V4" s="39">
        <v>1</v>
      </c>
      <c r="X4" s="1"/>
      <c r="Y4" s="43" t="s">
        <v>19</v>
      </c>
      <c r="Z4" s="43" t="s">
        <v>20</v>
      </c>
      <c r="AA4" s="43" t="s">
        <v>21</v>
      </c>
      <c r="AB4" s="43" t="s">
        <v>22</v>
      </c>
      <c r="AC4" s="44"/>
    </row>
    <row r="5" spans="2:30" ht="14.25" customHeight="1" thickBot="1" x14ac:dyDescent="0.25">
      <c r="B5" s="17"/>
      <c r="C5" s="18"/>
      <c r="D5" s="18"/>
      <c r="E5" s="18"/>
      <c r="F5" s="18"/>
      <c r="G5" s="19"/>
      <c r="I5" s="32" t="s">
        <v>2</v>
      </c>
      <c r="J5" s="34">
        <v>60</v>
      </c>
      <c r="K5" s="25"/>
      <c r="L5" s="32" t="s">
        <v>6</v>
      </c>
      <c r="M5" s="34">
        <v>12</v>
      </c>
      <c r="O5" s="32" t="s">
        <v>13</v>
      </c>
      <c r="P5" s="66">
        <v>0.06</v>
      </c>
      <c r="R5" s="37" t="s">
        <v>69</v>
      </c>
      <c r="S5" s="38">
        <v>20000</v>
      </c>
      <c r="U5" s="37" t="s">
        <v>75</v>
      </c>
      <c r="V5" s="38">
        <v>8000</v>
      </c>
      <c r="X5" s="2" t="s">
        <v>52</v>
      </c>
      <c r="Y5" s="3">
        <v>0</v>
      </c>
      <c r="Z5" s="4">
        <v>1200</v>
      </c>
      <c r="AA5" s="4">
        <v>3500</v>
      </c>
      <c r="AB5" s="4">
        <v>6000</v>
      </c>
      <c r="AC5" s="45"/>
    </row>
    <row r="6" spans="2:30" ht="14.25" customHeight="1" thickBot="1" x14ac:dyDescent="0.25">
      <c r="B6" s="83" t="s">
        <v>48</v>
      </c>
      <c r="C6" s="84"/>
      <c r="D6" s="84"/>
      <c r="E6" s="84"/>
      <c r="F6" s="84"/>
      <c r="G6" s="85"/>
      <c r="I6" s="32" t="s">
        <v>3</v>
      </c>
      <c r="J6" s="64">
        <v>0.05</v>
      </c>
      <c r="K6" s="26"/>
      <c r="L6" s="32" t="s">
        <v>7</v>
      </c>
      <c r="M6" s="34">
        <v>700</v>
      </c>
      <c r="N6" s="18"/>
      <c r="O6" s="33" t="s">
        <v>65</v>
      </c>
      <c r="P6" s="67">
        <v>90</v>
      </c>
      <c r="R6" s="37" t="s">
        <v>70</v>
      </c>
      <c r="S6" s="38">
        <v>30000</v>
      </c>
      <c r="U6" s="37" t="s">
        <v>16</v>
      </c>
      <c r="V6" s="39">
        <v>4</v>
      </c>
    </row>
    <row r="7" spans="2:30" ht="14.25" customHeight="1" x14ac:dyDescent="0.2">
      <c r="B7" s="14" t="s">
        <v>31</v>
      </c>
      <c r="C7" s="46">
        <v>0</v>
      </c>
      <c r="D7" s="47" t="s">
        <v>32</v>
      </c>
      <c r="E7" s="48">
        <v>0.5</v>
      </c>
      <c r="F7" s="49">
        <v>37.299999999999997</v>
      </c>
      <c r="G7" s="48">
        <f>E7+F7</f>
        <v>37.799999999999997</v>
      </c>
      <c r="I7" s="32" t="s">
        <v>24</v>
      </c>
      <c r="J7" s="34">
        <v>60</v>
      </c>
      <c r="K7" s="25"/>
      <c r="L7" s="32" t="s">
        <v>59</v>
      </c>
      <c r="M7" s="34">
        <v>50</v>
      </c>
      <c r="N7" s="7"/>
      <c r="O7" s="7"/>
      <c r="R7" s="37" t="s">
        <v>71</v>
      </c>
      <c r="S7" s="38">
        <v>8000</v>
      </c>
      <c r="U7" s="37" t="s">
        <v>43</v>
      </c>
      <c r="V7" s="39">
        <v>20</v>
      </c>
    </row>
    <row r="8" spans="2:30" ht="14.25" customHeight="1" thickBot="1" x14ac:dyDescent="0.25">
      <c r="B8" s="14" t="s">
        <v>33</v>
      </c>
      <c r="C8" s="50">
        <v>0</v>
      </c>
      <c r="D8" s="47" t="s">
        <v>32</v>
      </c>
      <c r="E8" s="51">
        <v>0.5</v>
      </c>
      <c r="F8" s="49">
        <v>37.299999999999997</v>
      </c>
      <c r="G8" s="51">
        <f t="shared" ref="G8:G11" si="0">E8+F8</f>
        <v>37.799999999999997</v>
      </c>
      <c r="I8" s="33" t="s">
        <v>4</v>
      </c>
      <c r="J8" s="65">
        <v>0.2</v>
      </c>
      <c r="K8" s="26"/>
      <c r="L8" s="32" t="s">
        <v>60</v>
      </c>
      <c r="M8" s="34">
        <v>40</v>
      </c>
      <c r="N8" s="8"/>
      <c r="O8" s="8"/>
      <c r="R8" s="37" t="s">
        <v>41</v>
      </c>
      <c r="S8" s="38">
        <v>2000</v>
      </c>
      <c r="U8" s="37" t="s">
        <v>17</v>
      </c>
      <c r="V8" s="39">
        <v>8</v>
      </c>
    </row>
    <row r="9" spans="2:30" ht="14.25" customHeight="1" x14ac:dyDescent="0.2">
      <c r="B9" s="14" t="s">
        <v>34</v>
      </c>
      <c r="C9" s="50">
        <v>0</v>
      </c>
      <c r="D9" s="47" t="s">
        <v>32</v>
      </c>
      <c r="E9" s="51">
        <v>0.5</v>
      </c>
      <c r="F9" s="49">
        <v>37.299999999999997</v>
      </c>
      <c r="G9" s="51">
        <f t="shared" si="0"/>
        <v>37.799999999999997</v>
      </c>
      <c r="I9" s="6"/>
      <c r="J9" s="6"/>
      <c r="K9" s="6"/>
      <c r="L9" s="32" t="s">
        <v>8</v>
      </c>
      <c r="M9" s="35">
        <v>20000</v>
      </c>
      <c r="N9" s="7"/>
      <c r="O9" s="7"/>
      <c r="R9" s="37" t="s">
        <v>72</v>
      </c>
      <c r="S9" s="39">
        <v>60</v>
      </c>
      <c r="U9" s="37" t="s">
        <v>44</v>
      </c>
      <c r="V9" s="39">
        <v>30</v>
      </c>
    </row>
    <row r="10" spans="2:30" ht="14.25" customHeight="1" thickBot="1" x14ac:dyDescent="0.25">
      <c r="B10" s="14" t="s">
        <v>35</v>
      </c>
      <c r="C10" s="50">
        <v>0</v>
      </c>
      <c r="D10" s="47" t="s">
        <v>32</v>
      </c>
      <c r="E10" s="51">
        <v>0.5</v>
      </c>
      <c r="F10" s="49">
        <v>37.299999999999997</v>
      </c>
      <c r="G10" s="51">
        <f t="shared" si="0"/>
        <v>37.799999999999997</v>
      </c>
      <c r="I10" s="6"/>
      <c r="J10" s="6"/>
      <c r="K10" s="6"/>
      <c r="L10" s="32" t="s">
        <v>51</v>
      </c>
      <c r="M10" s="35">
        <v>15000</v>
      </c>
      <c r="N10" s="7"/>
      <c r="O10" s="7"/>
      <c r="R10" s="37" t="s">
        <v>42</v>
      </c>
      <c r="S10" s="39">
        <v>20</v>
      </c>
      <c r="U10" s="40" t="s">
        <v>76</v>
      </c>
      <c r="V10" s="42">
        <v>350</v>
      </c>
    </row>
    <row r="11" spans="2:30" ht="14.25" customHeight="1" thickBot="1" x14ac:dyDescent="0.25">
      <c r="B11" s="14" t="s">
        <v>36</v>
      </c>
      <c r="C11" s="50">
        <v>0</v>
      </c>
      <c r="D11" s="47" t="s">
        <v>32</v>
      </c>
      <c r="E11" s="51">
        <v>0.5</v>
      </c>
      <c r="F11" s="49">
        <v>37.6</v>
      </c>
      <c r="G11" s="51">
        <f t="shared" si="0"/>
        <v>38.1</v>
      </c>
      <c r="I11" s="6"/>
      <c r="J11" s="6"/>
      <c r="K11" s="6"/>
      <c r="L11" s="32"/>
      <c r="M11" s="34"/>
      <c r="N11" s="7"/>
      <c r="O11" s="7"/>
      <c r="R11" s="40" t="s">
        <v>73</v>
      </c>
      <c r="S11" s="41">
        <v>20000</v>
      </c>
    </row>
    <row r="12" spans="2:30" ht="14.25" customHeight="1" thickBot="1" x14ac:dyDescent="0.25">
      <c r="B12" s="17"/>
      <c r="C12" s="52"/>
      <c r="D12" s="47"/>
      <c r="E12" s="53"/>
      <c r="F12" s="49"/>
      <c r="G12" s="53"/>
      <c r="I12" s="6"/>
      <c r="J12" s="6"/>
      <c r="K12" s="6"/>
      <c r="L12" s="32" t="s">
        <v>9</v>
      </c>
      <c r="M12" s="34"/>
      <c r="N12" s="7"/>
      <c r="O12" s="7"/>
    </row>
    <row r="13" spans="2:30" ht="14.25" customHeight="1" thickBot="1" x14ac:dyDescent="0.25">
      <c r="B13" s="83" t="s">
        <v>47</v>
      </c>
      <c r="C13" s="84"/>
      <c r="D13" s="84"/>
      <c r="E13" s="84"/>
      <c r="F13" s="84"/>
      <c r="G13" s="85"/>
      <c r="I13" s="6"/>
      <c r="J13" s="6"/>
      <c r="K13" s="6"/>
      <c r="L13" s="32" t="s">
        <v>61</v>
      </c>
      <c r="M13" s="35">
        <v>1200</v>
      </c>
      <c r="N13" s="7"/>
      <c r="O13" s="7"/>
    </row>
    <row r="14" spans="2:30" ht="14.25" customHeight="1" x14ac:dyDescent="0.2">
      <c r="B14" s="14" t="s">
        <v>31</v>
      </c>
      <c r="C14" s="46">
        <v>0</v>
      </c>
      <c r="D14" s="47" t="s">
        <v>37</v>
      </c>
      <c r="E14" s="54">
        <v>1300</v>
      </c>
      <c r="F14" s="55">
        <v>74000</v>
      </c>
      <c r="G14" s="54">
        <f>E14+F14</f>
        <v>75300</v>
      </c>
      <c r="H14" s="5"/>
      <c r="I14" s="5"/>
      <c r="J14" s="5"/>
      <c r="K14" s="5"/>
      <c r="L14" s="32" t="s">
        <v>10</v>
      </c>
      <c r="M14" s="34">
        <v>18</v>
      </c>
      <c r="N14" s="20"/>
      <c r="O14" s="20"/>
      <c r="AA14" s="23"/>
    </row>
    <row r="15" spans="2:30" ht="14.25" customHeight="1" x14ac:dyDescent="0.2">
      <c r="B15" s="14" t="s">
        <v>33</v>
      </c>
      <c r="C15" s="50">
        <v>0</v>
      </c>
      <c r="D15" s="47" t="s">
        <v>37</v>
      </c>
      <c r="E15" s="56">
        <v>1300</v>
      </c>
      <c r="F15" s="55">
        <v>74800</v>
      </c>
      <c r="G15" s="56">
        <f t="shared" ref="G15:G18" si="1">E15+F15</f>
        <v>76100</v>
      </c>
      <c r="I15" s="9"/>
      <c r="J15" s="9"/>
      <c r="K15" s="9"/>
      <c r="L15" s="32" t="s">
        <v>11</v>
      </c>
      <c r="M15" s="34">
        <v>12</v>
      </c>
      <c r="N15" s="20"/>
      <c r="O15" s="20"/>
      <c r="AA15" s="23"/>
      <c r="AD15" s="23"/>
    </row>
    <row r="16" spans="2:30" ht="14.25" customHeight="1" x14ac:dyDescent="0.2">
      <c r="B16" s="14" t="s">
        <v>34</v>
      </c>
      <c r="C16" s="50">
        <v>0</v>
      </c>
      <c r="D16" s="47" t="s">
        <v>37</v>
      </c>
      <c r="E16" s="56">
        <v>1400</v>
      </c>
      <c r="F16" s="55">
        <v>63300</v>
      </c>
      <c r="G16" s="56">
        <f t="shared" si="1"/>
        <v>64700</v>
      </c>
      <c r="I16" s="6"/>
      <c r="J16" s="6"/>
      <c r="K16" s="6"/>
      <c r="L16" s="32"/>
      <c r="M16" s="34"/>
      <c r="N16" s="8"/>
      <c r="O16" s="8"/>
      <c r="AA16" s="23"/>
      <c r="AD16" s="23"/>
    </row>
    <row r="17" spans="2:30" ht="14.25" customHeight="1" x14ac:dyDescent="0.2">
      <c r="B17" s="14" t="s">
        <v>35</v>
      </c>
      <c r="C17" s="50">
        <v>0</v>
      </c>
      <c r="D17" s="47" t="s">
        <v>37</v>
      </c>
      <c r="E17" s="56">
        <v>1200</v>
      </c>
      <c r="F17" s="55">
        <v>63200</v>
      </c>
      <c r="G17" s="56">
        <f t="shared" si="1"/>
        <v>64400</v>
      </c>
      <c r="I17" s="6"/>
      <c r="J17" s="6"/>
      <c r="K17" s="6"/>
      <c r="L17" s="32" t="s">
        <v>62</v>
      </c>
      <c r="M17" s="35">
        <v>200000</v>
      </c>
      <c r="N17" s="7"/>
      <c r="O17" s="7"/>
      <c r="AA17" s="23"/>
      <c r="AD17" s="23"/>
    </row>
    <row r="18" spans="2:30" ht="14.25" customHeight="1" x14ac:dyDescent="0.2">
      <c r="B18" s="14" t="s">
        <v>36</v>
      </c>
      <c r="C18" s="50">
        <v>0</v>
      </c>
      <c r="D18" s="47" t="s">
        <v>37</v>
      </c>
      <c r="E18" s="56">
        <v>1200</v>
      </c>
      <c r="F18" s="55">
        <v>63200</v>
      </c>
      <c r="G18" s="56">
        <f t="shared" si="1"/>
        <v>64400</v>
      </c>
      <c r="I18" s="6"/>
      <c r="J18" s="6"/>
      <c r="K18" s="6"/>
      <c r="L18" s="32" t="s">
        <v>63</v>
      </c>
      <c r="M18" s="35">
        <v>500000</v>
      </c>
      <c r="N18" s="7"/>
      <c r="O18" s="7"/>
      <c r="AA18" s="23"/>
      <c r="AD18" s="23"/>
    </row>
    <row r="19" spans="2:30" ht="14.25" customHeight="1" thickBot="1" x14ac:dyDescent="0.25">
      <c r="B19" s="21"/>
      <c r="C19" s="29"/>
      <c r="D19" s="18"/>
      <c r="E19" s="29"/>
      <c r="F19" s="18"/>
      <c r="G19" s="29"/>
      <c r="I19" s="6"/>
      <c r="J19" s="6"/>
      <c r="K19" s="6"/>
      <c r="L19" s="33" t="s">
        <v>64</v>
      </c>
      <c r="M19" s="36">
        <v>200000</v>
      </c>
      <c r="N19" s="7"/>
      <c r="O19" s="7"/>
      <c r="AA19" s="23"/>
      <c r="AD19" s="23"/>
    </row>
    <row r="20" spans="2:30" ht="14.25" customHeight="1" thickBot="1" x14ac:dyDescent="0.2">
      <c r="B20" s="83" t="s">
        <v>49</v>
      </c>
      <c r="C20" s="84"/>
      <c r="D20" s="84"/>
      <c r="E20" s="84"/>
      <c r="F20" s="84"/>
      <c r="G20" s="85"/>
      <c r="I20" s="6"/>
      <c r="J20" s="6"/>
      <c r="K20" s="6"/>
      <c r="N20" s="7"/>
      <c r="O20" s="7"/>
      <c r="AA20" s="23"/>
      <c r="AD20" s="23"/>
    </row>
    <row r="21" spans="2:30" ht="14.25" customHeight="1" x14ac:dyDescent="0.15">
      <c r="B21" s="14" t="s">
        <v>31</v>
      </c>
      <c r="C21" s="31"/>
      <c r="D21" s="57"/>
      <c r="E21" s="58">
        <f>E14/E7</f>
        <v>2600</v>
      </c>
      <c r="F21" s="59">
        <f>F14/F7</f>
        <v>1983.9142091152817</v>
      </c>
      <c r="G21" s="58">
        <f>G14/G7</f>
        <v>1992.0634920634923</v>
      </c>
      <c r="I21" s="6"/>
      <c r="J21" s="6"/>
      <c r="K21" s="6"/>
      <c r="N21" s="7"/>
      <c r="O21" s="7"/>
      <c r="AA21" s="23"/>
      <c r="AD21" s="23"/>
    </row>
    <row r="22" spans="2:30" ht="14.25" customHeight="1" x14ac:dyDescent="0.15">
      <c r="B22" s="14" t="s">
        <v>33</v>
      </c>
      <c r="C22" s="28"/>
      <c r="D22" s="57"/>
      <c r="E22" s="60">
        <f t="shared" ref="E22:G25" si="2">E15/E8</f>
        <v>2600</v>
      </c>
      <c r="F22" s="59">
        <f t="shared" si="2"/>
        <v>2005.3619302949064</v>
      </c>
      <c r="G22" s="60">
        <f t="shared" si="2"/>
        <v>2013.2275132275133</v>
      </c>
      <c r="I22" s="6"/>
      <c r="J22" s="6"/>
      <c r="K22" s="6"/>
      <c r="N22" s="7"/>
      <c r="O22" s="7"/>
      <c r="AA22" s="23"/>
      <c r="AD22" s="23"/>
    </row>
    <row r="23" spans="2:30" ht="14.25" customHeight="1" x14ac:dyDescent="0.15">
      <c r="B23" s="14" t="s">
        <v>34</v>
      </c>
      <c r="C23" s="28"/>
      <c r="D23" s="57"/>
      <c r="E23" s="60">
        <f t="shared" si="2"/>
        <v>2800</v>
      </c>
      <c r="F23" s="59">
        <f t="shared" si="2"/>
        <v>1697.0509383378017</v>
      </c>
      <c r="G23" s="60">
        <f t="shared" si="2"/>
        <v>1711.6402116402119</v>
      </c>
      <c r="I23" s="6"/>
      <c r="J23" s="6"/>
      <c r="K23" s="6"/>
      <c r="N23" s="7"/>
      <c r="O23" s="7"/>
      <c r="AA23" s="23"/>
      <c r="AD23" s="23"/>
    </row>
    <row r="24" spans="2:30" ht="14.25" customHeight="1" x14ac:dyDescent="0.15">
      <c r="B24" s="14" t="s">
        <v>35</v>
      </c>
      <c r="C24" s="28"/>
      <c r="D24" s="57"/>
      <c r="E24" s="60">
        <f t="shared" si="2"/>
        <v>2400</v>
      </c>
      <c r="F24" s="59">
        <f t="shared" si="2"/>
        <v>1694.3699731903487</v>
      </c>
      <c r="G24" s="60">
        <f>G17/G10</f>
        <v>1703.7037037037039</v>
      </c>
      <c r="AA24" s="23"/>
      <c r="AD24" s="23"/>
    </row>
    <row r="25" spans="2:30" ht="14.25" customHeight="1" thickBot="1" x14ac:dyDescent="0.2">
      <c r="B25" s="15" t="s">
        <v>36</v>
      </c>
      <c r="C25" s="29"/>
      <c r="D25" s="61"/>
      <c r="E25" s="62">
        <f t="shared" si="2"/>
        <v>2400</v>
      </c>
      <c r="F25" s="63">
        <f t="shared" si="2"/>
        <v>1680.8510638297871</v>
      </c>
      <c r="G25" s="62">
        <f>G18/G11</f>
        <v>1690.2887139107611</v>
      </c>
      <c r="L25" s="18"/>
      <c r="M25" s="18"/>
      <c r="N25" s="18"/>
      <c r="AA25" s="23"/>
      <c r="AD25" s="23"/>
    </row>
    <row r="26" spans="2:30" ht="14.25" customHeight="1" x14ac:dyDescent="0.15">
      <c r="B26" s="22" t="s">
        <v>38</v>
      </c>
      <c r="K26" s="5"/>
      <c r="L26" s="5"/>
      <c r="M26" s="5"/>
      <c r="N26" s="5"/>
      <c r="AA26" s="23"/>
      <c r="AD26" s="23"/>
    </row>
    <row r="27" spans="2:30" ht="14.25" customHeight="1" x14ac:dyDescent="0.15">
      <c r="B27" s="22" t="s">
        <v>39</v>
      </c>
      <c r="K27" s="10"/>
      <c r="L27" s="10"/>
      <c r="M27" s="10"/>
      <c r="N27" s="10"/>
      <c r="AA27" s="23"/>
      <c r="AD27" s="23"/>
    </row>
    <row r="28" spans="2:30" ht="14.25" customHeight="1" x14ac:dyDescent="0.15">
      <c r="B28" s="22" t="s">
        <v>40</v>
      </c>
      <c r="AA28" s="23"/>
      <c r="AD28" s="23"/>
    </row>
    <row r="29" spans="2:30" ht="14.25" customHeight="1" x14ac:dyDescent="0.15">
      <c r="B29" s="22"/>
      <c r="AA29" s="23"/>
      <c r="AD29" s="23"/>
    </row>
    <row r="30" spans="2:30" ht="14.25" customHeight="1" x14ac:dyDescent="0.15">
      <c r="AA30" s="23"/>
      <c r="AD30" s="23"/>
    </row>
    <row r="31" spans="2:30" ht="14.25" customHeight="1" x14ac:dyDescent="0.15">
      <c r="B31" s="82" t="s">
        <v>45</v>
      </c>
      <c r="C31" s="82"/>
      <c r="D31" s="82"/>
      <c r="E31" s="82"/>
      <c r="AA31" s="23"/>
      <c r="AD31" s="23"/>
    </row>
    <row r="32" spans="2:30" ht="14.25" customHeight="1" x14ac:dyDescent="0.15">
      <c r="AA32" s="23"/>
      <c r="AD32" s="23"/>
    </row>
    <row r="33" spans="2:30" ht="14.25" customHeight="1" x14ac:dyDescent="0.15">
      <c r="AA33" s="23"/>
      <c r="AD33" s="23"/>
    </row>
    <row r="34" spans="2:30" ht="14.25" customHeight="1" x14ac:dyDescent="0.15">
      <c r="AA34" s="23"/>
      <c r="AD34" s="23"/>
    </row>
    <row r="35" spans="2:30" ht="14.25" customHeight="1" thickBot="1" x14ac:dyDescent="0.2">
      <c r="B35" s="22"/>
      <c r="AA35" s="23"/>
      <c r="AD35" s="23"/>
    </row>
    <row r="36" spans="2:30" ht="14.25" customHeight="1" x14ac:dyDescent="0.2">
      <c r="B36" s="68" t="s">
        <v>56</v>
      </c>
      <c r="C36" s="69"/>
      <c r="D36" s="69"/>
      <c r="E36" s="69"/>
      <c r="F36" s="69"/>
      <c r="G36" s="70"/>
      <c r="AA36" s="23"/>
      <c r="AD36" s="23"/>
    </row>
    <row r="37" spans="2:30" ht="14.25" customHeight="1" thickBot="1" x14ac:dyDescent="0.25">
      <c r="B37" s="71" t="s">
        <v>53</v>
      </c>
      <c r="C37" s="72"/>
      <c r="D37" s="72"/>
      <c r="E37" s="72"/>
      <c r="F37" s="72"/>
      <c r="G37" s="73"/>
      <c r="AA37" s="23"/>
      <c r="AD37" s="23"/>
    </row>
    <row r="38" spans="2:30" ht="14.25" customHeight="1" x14ac:dyDescent="0.15">
      <c r="B38" s="22"/>
      <c r="AA38" s="23"/>
      <c r="AD38" s="23"/>
    </row>
    <row r="39" spans="2:30" ht="14.25" customHeight="1" x14ac:dyDescent="0.15">
      <c r="B39" s="22"/>
      <c r="AA39" s="23"/>
      <c r="AD39" s="23"/>
    </row>
    <row r="40" spans="2:30" ht="14.25" customHeight="1" x14ac:dyDescent="0.15">
      <c r="B40" s="22"/>
      <c r="AA40" s="23"/>
      <c r="AD40" s="23"/>
    </row>
    <row r="41" spans="2:30" ht="14.25" customHeight="1" x14ac:dyDescent="0.15">
      <c r="B41" s="22"/>
      <c r="AA41" s="23"/>
      <c r="AD41" s="23"/>
    </row>
    <row r="42" spans="2:30" ht="14.25" customHeight="1" x14ac:dyDescent="0.15">
      <c r="B42" s="22"/>
      <c r="AA42" s="23"/>
      <c r="AD42" s="23"/>
    </row>
    <row r="43" spans="2:30" ht="14.25" customHeight="1" x14ac:dyDescent="0.15">
      <c r="B43" s="22"/>
      <c r="AA43" s="23"/>
      <c r="AD43" s="23"/>
    </row>
    <row r="44" spans="2:30" ht="14.25" customHeight="1" x14ac:dyDescent="0.15">
      <c r="B44" s="22"/>
      <c r="AA44" s="23"/>
      <c r="AD44" s="23"/>
    </row>
    <row r="45" spans="2:30" ht="14.25" customHeight="1" x14ac:dyDescent="0.15">
      <c r="B45" s="22"/>
      <c r="AA45" s="23"/>
      <c r="AD45" s="23"/>
    </row>
    <row r="46" spans="2:30" ht="14.25" customHeight="1" x14ac:dyDescent="0.15">
      <c r="B46" s="22"/>
      <c r="AA46" s="23"/>
      <c r="AD46" s="23"/>
    </row>
    <row r="47" spans="2:30" ht="14.25" customHeight="1" x14ac:dyDescent="0.15">
      <c r="B47" s="22"/>
      <c r="AA47" s="23"/>
      <c r="AD47" s="23"/>
    </row>
    <row r="48" spans="2:30" ht="14.25" customHeight="1" x14ac:dyDescent="0.15">
      <c r="AA48" s="23"/>
      <c r="AD48" s="23"/>
    </row>
    <row r="49" spans="11:30" ht="14.25" customHeight="1" x14ac:dyDescent="0.15">
      <c r="AA49" s="23"/>
      <c r="AD49" s="23"/>
    </row>
    <row r="50" spans="11:30" ht="14.25" customHeight="1" x14ac:dyDescent="0.15">
      <c r="K50" s="16"/>
      <c r="AA50" s="23"/>
      <c r="AD50" s="23"/>
    </row>
    <row r="51" spans="11:30" ht="14.25" customHeight="1" x14ac:dyDescent="0.15">
      <c r="K51" s="16"/>
      <c r="AA51" s="23"/>
      <c r="AD51" s="23"/>
    </row>
    <row r="52" spans="11:30" ht="14.25" customHeight="1" x14ac:dyDescent="0.15">
      <c r="K52" s="16"/>
      <c r="AA52" s="23"/>
      <c r="AD52" s="23"/>
    </row>
    <row r="53" spans="11:30" x14ac:dyDescent="0.15">
      <c r="K53" s="16"/>
      <c r="AA53" s="23"/>
      <c r="AD53" s="23"/>
    </row>
    <row r="54" spans="11:30" x14ac:dyDescent="0.15">
      <c r="AA54" s="23"/>
      <c r="AD54" s="23"/>
    </row>
    <row r="55" spans="11:30" x14ac:dyDescent="0.15">
      <c r="AA55" s="23"/>
      <c r="AD55" s="23"/>
    </row>
    <row r="56" spans="11:30" x14ac:dyDescent="0.15">
      <c r="AA56" s="23"/>
      <c r="AD56" s="23"/>
    </row>
    <row r="57" spans="11:30" x14ac:dyDescent="0.15">
      <c r="AA57" s="23"/>
      <c r="AD57" s="23"/>
    </row>
    <row r="58" spans="11:30" x14ac:dyDescent="0.15">
      <c r="AA58" s="23"/>
      <c r="AD58" s="23"/>
    </row>
    <row r="59" spans="11:30" x14ac:dyDescent="0.15">
      <c r="AA59" s="23"/>
      <c r="AD59" s="23"/>
    </row>
    <row r="60" spans="11:30" x14ac:dyDescent="0.15">
      <c r="AA60" s="23"/>
      <c r="AD60" s="23"/>
    </row>
    <row r="61" spans="11:30" x14ac:dyDescent="0.15">
      <c r="AA61" s="23"/>
      <c r="AD61" s="23"/>
    </row>
    <row r="62" spans="11:30" x14ac:dyDescent="0.15">
      <c r="AA62" s="23"/>
      <c r="AD62" s="23"/>
    </row>
    <row r="63" spans="11:30" x14ac:dyDescent="0.15">
      <c r="AA63" s="23"/>
      <c r="AD63" s="23"/>
    </row>
    <row r="64" spans="11:30" x14ac:dyDescent="0.15">
      <c r="AA64" s="23"/>
      <c r="AD64" s="23"/>
    </row>
    <row r="65" spans="27:30" x14ac:dyDescent="0.15">
      <c r="AA65" s="23"/>
      <c r="AD65" s="23"/>
    </row>
    <row r="66" spans="27:30" x14ac:dyDescent="0.15">
      <c r="AA66" s="23"/>
      <c r="AD66" s="23"/>
    </row>
    <row r="67" spans="27:30" x14ac:dyDescent="0.15">
      <c r="AA67" s="23"/>
      <c r="AD67" s="23"/>
    </row>
    <row r="68" spans="27:30" x14ac:dyDescent="0.15">
      <c r="AA68" s="23"/>
      <c r="AD68" s="23"/>
    </row>
    <row r="69" spans="27:30" x14ac:dyDescent="0.15">
      <c r="AA69" s="23"/>
      <c r="AD69" s="23"/>
    </row>
    <row r="70" spans="27:30" x14ac:dyDescent="0.15">
      <c r="AA70" s="23"/>
      <c r="AD70" s="23"/>
    </row>
    <row r="71" spans="27:30" x14ac:dyDescent="0.15">
      <c r="AA71" s="23"/>
      <c r="AD71" s="23"/>
    </row>
    <row r="72" spans="27:30" x14ac:dyDescent="0.15">
      <c r="AA72" s="23"/>
      <c r="AD72" s="23"/>
    </row>
    <row r="73" spans="27:30" x14ac:dyDescent="0.15">
      <c r="AA73" s="23"/>
      <c r="AD73" s="23"/>
    </row>
    <row r="74" spans="27:30" x14ac:dyDescent="0.15">
      <c r="AA74" s="23"/>
      <c r="AD74" s="23"/>
    </row>
    <row r="75" spans="27:30" x14ac:dyDescent="0.15">
      <c r="AA75" s="23"/>
      <c r="AD75" s="23"/>
    </row>
    <row r="76" spans="27:30" x14ac:dyDescent="0.15">
      <c r="AA76" s="23"/>
      <c r="AD76" s="23"/>
    </row>
    <row r="77" spans="27:30" x14ac:dyDescent="0.15">
      <c r="AA77" s="23"/>
      <c r="AD77" s="23"/>
    </row>
    <row r="78" spans="27:30" x14ac:dyDescent="0.15">
      <c r="AA78" s="23"/>
      <c r="AD78" s="23"/>
    </row>
    <row r="79" spans="27:30" x14ac:dyDescent="0.15">
      <c r="AA79" s="23"/>
      <c r="AD79" s="23"/>
    </row>
    <row r="80" spans="27:30" x14ac:dyDescent="0.15">
      <c r="AA80" s="23"/>
      <c r="AD80" s="23"/>
    </row>
    <row r="81" spans="27:30" x14ac:dyDescent="0.15">
      <c r="AA81" s="23"/>
      <c r="AD81" s="23"/>
    </row>
    <row r="82" spans="27:30" x14ac:dyDescent="0.15">
      <c r="AA82" s="23"/>
      <c r="AD82" s="23"/>
    </row>
    <row r="83" spans="27:30" x14ac:dyDescent="0.15">
      <c r="AA83" s="23"/>
      <c r="AD83" s="23"/>
    </row>
    <row r="84" spans="27:30" x14ac:dyDescent="0.15">
      <c r="AA84" s="23"/>
      <c r="AD84" s="23"/>
    </row>
    <row r="85" spans="27:30" x14ac:dyDescent="0.15">
      <c r="AA85" s="23"/>
      <c r="AD85" s="23"/>
    </row>
    <row r="86" spans="27:30" x14ac:dyDescent="0.15">
      <c r="AA86" s="23"/>
      <c r="AD86" s="23"/>
    </row>
    <row r="87" spans="27:30" x14ac:dyDescent="0.15">
      <c r="AA87" s="23"/>
      <c r="AD87" s="23"/>
    </row>
    <row r="88" spans="27:30" x14ac:dyDescent="0.15">
      <c r="AA88" s="23"/>
      <c r="AD88" s="23"/>
    </row>
    <row r="89" spans="27:30" x14ac:dyDescent="0.15">
      <c r="AA89" s="23"/>
      <c r="AD89" s="23"/>
    </row>
    <row r="90" spans="27:30" x14ac:dyDescent="0.15">
      <c r="AA90" s="23"/>
      <c r="AD90" s="23"/>
    </row>
    <row r="91" spans="27:30" x14ac:dyDescent="0.15">
      <c r="AA91" s="23"/>
      <c r="AD91" s="23"/>
    </row>
    <row r="92" spans="27:30" x14ac:dyDescent="0.15">
      <c r="AA92" s="23"/>
      <c r="AD92" s="23"/>
    </row>
    <row r="93" spans="27:30" x14ac:dyDescent="0.15">
      <c r="AA93" s="23"/>
      <c r="AD93" s="23"/>
    </row>
    <row r="94" spans="27:30" x14ac:dyDescent="0.15">
      <c r="AA94" s="23"/>
      <c r="AD94" s="23"/>
    </row>
    <row r="95" spans="27:30" x14ac:dyDescent="0.15">
      <c r="AA95" s="23"/>
      <c r="AD95" s="23"/>
    </row>
    <row r="96" spans="27:30" x14ac:dyDescent="0.15">
      <c r="AA96" s="23"/>
      <c r="AD96" s="23"/>
    </row>
    <row r="97" spans="27:30" x14ac:dyDescent="0.15">
      <c r="AA97" s="23"/>
      <c r="AD97" s="23"/>
    </row>
    <row r="98" spans="27:30" x14ac:dyDescent="0.15">
      <c r="AA98" s="23"/>
      <c r="AD98" s="23"/>
    </row>
    <row r="99" spans="27:30" x14ac:dyDescent="0.15">
      <c r="AA99" s="23"/>
      <c r="AD99" s="23"/>
    </row>
    <row r="100" spans="27:30" x14ac:dyDescent="0.15">
      <c r="AA100" s="23"/>
      <c r="AD100" s="23"/>
    </row>
    <row r="101" spans="27:30" x14ac:dyDescent="0.15">
      <c r="AA101" s="23"/>
      <c r="AD101" s="23"/>
    </row>
    <row r="102" spans="27:30" x14ac:dyDescent="0.15">
      <c r="AA102" s="23"/>
      <c r="AD102" s="23"/>
    </row>
    <row r="127" spans="2:2" x14ac:dyDescent="0.15">
      <c r="B127" s="27"/>
    </row>
  </sheetData>
  <mergeCells count="20">
    <mergeCell ref="B6:G6"/>
    <mergeCell ref="B13:G13"/>
    <mergeCell ref="B20:G20"/>
    <mergeCell ref="L3:M3"/>
    <mergeCell ref="B36:G36"/>
    <mergeCell ref="B37:G37"/>
    <mergeCell ref="X2:AB2"/>
    <mergeCell ref="X3:AB3"/>
    <mergeCell ref="U2:V2"/>
    <mergeCell ref="U3:V3"/>
    <mergeCell ref="I2:J2"/>
    <mergeCell ref="I3:J3"/>
    <mergeCell ref="B2:G2"/>
    <mergeCell ref="B3:G3"/>
    <mergeCell ref="R2:S2"/>
    <mergeCell ref="R3:S3"/>
    <mergeCell ref="O2:P2"/>
    <mergeCell ref="O3:P3"/>
    <mergeCell ref="B31:E31"/>
    <mergeCell ref="L2:M2"/>
  </mergeCells>
  <pageMargins left="0.7" right="0.7" top="0.75" bottom="0.75" header="0.3" footer="0.3"/>
  <pageSetup orientation="portrait" horizontalDpi="4294967292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5A27-F42A-6D4A-A38A-AB4338311638}">
  <dimension ref="A3:G19"/>
  <sheetViews>
    <sheetView tabSelected="1" topLeftCell="C1" zoomScale="178" workbookViewId="0">
      <selection activeCell="G17" sqref="G17"/>
    </sheetView>
  </sheetViews>
  <sheetFormatPr baseColWidth="10" defaultRowHeight="15" x14ac:dyDescent="0.2"/>
  <cols>
    <col min="1" max="1" width="35.33203125" bestFit="1" customWidth="1"/>
    <col min="2" max="2" width="7.6640625" bestFit="1" customWidth="1"/>
    <col min="4" max="4" width="30.83203125" bestFit="1" customWidth="1"/>
    <col min="6" max="6" width="14.1640625" bestFit="1" customWidth="1"/>
  </cols>
  <sheetData>
    <row r="3" spans="1:7" ht="17" thickBot="1" x14ac:dyDescent="0.25">
      <c r="A3" s="77" t="s">
        <v>5</v>
      </c>
      <c r="B3" s="78"/>
    </row>
    <row r="4" spans="1:7" ht="16" x14ac:dyDescent="0.2">
      <c r="A4" s="32" t="s">
        <v>25</v>
      </c>
      <c r="B4" s="34">
        <v>5</v>
      </c>
    </row>
    <row r="5" spans="1:7" ht="16" x14ac:dyDescent="0.2">
      <c r="A5" s="32" t="s">
        <v>6</v>
      </c>
      <c r="B5" s="34">
        <v>12</v>
      </c>
      <c r="D5" t="s">
        <v>82</v>
      </c>
      <c r="E5" t="s">
        <v>78</v>
      </c>
      <c r="F5" t="s">
        <v>79</v>
      </c>
      <c r="G5" t="s">
        <v>83</v>
      </c>
    </row>
    <row r="6" spans="1:7" ht="16" x14ac:dyDescent="0.2">
      <c r="A6" s="32" t="s">
        <v>7</v>
      </c>
      <c r="B6" s="34">
        <v>700</v>
      </c>
      <c r="D6" s="32" t="s">
        <v>7</v>
      </c>
      <c r="E6" s="34">
        <v>700</v>
      </c>
      <c r="F6" s="34">
        <v>50</v>
      </c>
      <c r="G6">
        <f>E6*F6</f>
        <v>35000</v>
      </c>
    </row>
    <row r="7" spans="1:7" ht="16" x14ac:dyDescent="0.2">
      <c r="A7" s="32" t="s">
        <v>59</v>
      </c>
      <c r="B7" s="34">
        <v>50</v>
      </c>
      <c r="D7" s="32" t="s">
        <v>80</v>
      </c>
      <c r="E7" s="34">
        <v>700</v>
      </c>
      <c r="F7" s="34">
        <v>40</v>
      </c>
      <c r="G7">
        <f t="shared" ref="G7:G9" si="0">E7*F7</f>
        <v>28000</v>
      </c>
    </row>
    <row r="8" spans="1:7" ht="16" x14ac:dyDescent="0.2">
      <c r="A8" s="32" t="s">
        <v>60</v>
      </c>
      <c r="B8" s="34">
        <v>40</v>
      </c>
      <c r="D8" s="32" t="s">
        <v>8</v>
      </c>
      <c r="E8">
        <v>1</v>
      </c>
      <c r="F8" s="35">
        <v>20000</v>
      </c>
      <c r="G8">
        <f t="shared" si="0"/>
        <v>20000</v>
      </c>
    </row>
    <row r="9" spans="1:7" ht="16" x14ac:dyDescent="0.2">
      <c r="A9" s="32" t="s">
        <v>8</v>
      </c>
      <c r="B9" s="35">
        <v>20000</v>
      </c>
      <c r="D9" s="32" t="s">
        <v>51</v>
      </c>
      <c r="E9">
        <v>1</v>
      </c>
      <c r="F9" s="35">
        <v>15000</v>
      </c>
      <c r="G9">
        <f>E9*F9</f>
        <v>15000</v>
      </c>
    </row>
    <row r="10" spans="1:7" ht="16" x14ac:dyDescent="0.2">
      <c r="A10" s="32" t="s">
        <v>51</v>
      </c>
      <c r="B10" s="35">
        <v>15000</v>
      </c>
      <c r="D10" s="32" t="s">
        <v>81</v>
      </c>
      <c r="E10">
        <f>18*12</f>
        <v>216</v>
      </c>
      <c r="F10" s="35">
        <v>1200</v>
      </c>
      <c r="G10">
        <f>E10*F10</f>
        <v>259200</v>
      </c>
    </row>
    <row r="11" spans="1:7" ht="16" x14ac:dyDescent="0.2">
      <c r="A11" s="32"/>
      <c r="B11" s="34"/>
      <c r="F11" t="s">
        <v>84</v>
      </c>
      <c r="G11" s="87">
        <f>SUM(G6:G10)</f>
        <v>357200</v>
      </c>
    </row>
    <row r="12" spans="1:7" ht="16" x14ac:dyDescent="0.2">
      <c r="A12" s="32" t="s">
        <v>9</v>
      </c>
      <c r="B12" s="34"/>
    </row>
    <row r="13" spans="1:7" ht="16" x14ac:dyDescent="0.2">
      <c r="A13" s="32" t="s">
        <v>61</v>
      </c>
      <c r="B13" s="35">
        <v>1200</v>
      </c>
      <c r="D13" s="86" t="s">
        <v>85</v>
      </c>
      <c r="E13">
        <f>5*G11</f>
        <v>1786000</v>
      </c>
    </row>
    <row r="14" spans="1:7" ht="16" x14ac:dyDescent="0.2">
      <c r="A14" s="32" t="s">
        <v>10</v>
      </c>
      <c r="B14" s="34">
        <v>18</v>
      </c>
      <c r="D14" s="32" t="s">
        <v>62</v>
      </c>
      <c r="E14" s="35">
        <v>200000</v>
      </c>
    </row>
    <row r="15" spans="1:7" ht="16" x14ac:dyDescent="0.2">
      <c r="A15" s="32" t="s">
        <v>11</v>
      </c>
      <c r="B15" s="34">
        <v>12</v>
      </c>
      <c r="D15" s="32" t="s">
        <v>63</v>
      </c>
      <c r="E15" s="35">
        <v>500000</v>
      </c>
    </row>
    <row r="16" spans="1:7" ht="17" thickBot="1" x14ac:dyDescent="0.25">
      <c r="A16" s="32"/>
      <c r="B16" s="34"/>
      <c r="D16" s="33" t="s">
        <v>64</v>
      </c>
      <c r="E16" s="36">
        <v>200000</v>
      </c>
    </row>
    <row r="17" spans="1:5" ht="16" x14ac:dyDescent="0.2">
      <c r="A17" s="32" t="s">
        <v>62</v>
      </c>
      <c r="B17" s="35">
        <v>200000</v>
      </c>
      <c r="D17" s="86" t="s">
        <v>86</v>
      </c>
      <c r="E17" s="87">
        <f>SUM(E13:E16)</f>
        <v>2686000</v>
      </c>
    </row>
    <row r="18" spans="1:5" ht="16" x14ac:dyDescent="0.2">
      <c r="A18" s="32" t="s">
        <v>63</v>
      </c>
      <c r="B18" s="35">
        <v>500000</v>
      </c>
    </row>
    <row r="19" spans="1:5" ht="17" thickBot="1" x14ac:dyDescent="0.25">
      <c r="A19" s="33" t="s">
        <v>64</v>
      </c>
      <c r="B19" s="36">
        <v>200000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Exhibits</vt:lpstr>
      <vt:lpstr>Cálculos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ROMPICH COTZOJAY, RUDIK ROBERTO</cp:lastModifiedBy>
  <dcterms:created xsi:type="dcterms:W3CDTF">2014-09-28T11:23:17Z</dcterms:created>
  <dcterms:modified xsi:type="dcterms:W3CDTF">2022-11-11T05:29:13Z</dcterms:modified>
</cp:coreProperties>
</file>