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rudiks/Git/UVG-DataMining-Notas-6-Semestre/Tarea1/"/>
    </mc:Choice>
  </mc:AlternateContent>
  <xr:revisionPtr revIDLastSave="0" documentId="13_ncr:1_{A1694673-F75F-1E4B-9DFC-33C077169D5D}" xr6:coauthVersionLast="45" xr6:coauthVersionMax="46" xr10:uidLastSave="{00000000-0000-0000-0000-000000000000}"/>
  <bookViews>
    <workbookView xWindow="11200" yWindow="2120" windowWidth="27980" windowHeight="19000" activeTab="5" xr2:uid="{00000000-000D-0000-FFFF-FFFF00000000}"/>
  </bookViews>
  <sheets>
    <sheet name="Ejercicio 1" sheetId="9" r:id="rId1"/>
    <sheet name="Ejercicio 2" sheetId="10" r:id="rId2"/>
    <sheet name="Ejercicio 3" sheetId="11" r:id="rId3"/>
    <sheet name="Ejercicio 4" sheetId="12" r:id="rId4"/>
    <sheet name="Ejercicio #5" sheetId="13" r:id="rId5"/>
    <sheet name="Ejercicio #6" sheetId="14" r:id="rId6"/>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12" l="1"/>
  <c r="C20" i="14"/>
  <c r="E11" i="11"/>
  <c r="I22" i="12"/>
  <c r="I21" i="12"/>
  <c r="I19" i="12"/>
  <c r="I14" i="12"/>
  <c r="I13" i="12"/>
  <c r="I12" i="12"/>
  <c r="I11" i="12"/>
  <c r="C19" i="14"/>
  <c r="C17" i="14"/>
  <c r="G14" i="14"/>
  <c r="G12" i="14"/>
  <c r="G13" i="14"/>
  <c r="G15" i="14"/>
  <c r="G11" i="14"/>
  <c r="D16" i="14"/>
  <c r="C16" i="14"/>
  <c r="G18" i="13"/>
  <c r="G17" i="13"/>
  <c r="C17" i="13"/>
  <c r="D16" i="13"/>
  <c r="C16" i="13"/>
  <c r="E11" i="10"/>
  <c r="O11" i="10"/>
  <c r="O10" i="10"/>
  <c r="O9" i="10"/>
  <c r="E10" i="10"/>
  <c r="E9" i="10"/>
  <c r="G13" i="13" l="1"/>
  <c r="G11" i="13"/>
  <c r="G14" i="13"/>
  <c r="G15" i="13"/>
  <c r="G12" i="13"/>
  <c r="G11" i="9"/>
  <c r="G13" i="9"/>
  <c r="G12" i="9"/>
  <c r="G16" i="14" l="1"/>
  <c r="E10" i="11" l="1"/>
</calcChain>
</file>

<file path=xl/sharedStrings.xml><?xml version="1.0" encoding="utf-8"?>
<sst xmlns="http://schemas.openxmlformats.org/spreadsheetml/2006/main" count="98" uniqueCount="70">
  <si>
    <t>Task 1</t>
  </si>
  <si>
    <t>Task 2</t>
  </si>
  <si>
    <t>Solution:</t>
  </si>
  <si>
    <t>Media, Mediana y Moda</t>
  </si>
  <si>
    <t>promedio ingresos Estados Unidos</t>
  </si>
  <si>
    <t>Contexto</t>
  </si>
  <si>
    <t>Calcular la media, mediana y moda.</t>
  </si>
  <si>
    <t>Muestra de 11 personas de Estados Unidos.</t>
  </si>
  <si>
    <t>Interpretar los números.</t>
  </si>
  <si>
    <t>Ingresos anuales</t>
  </si>
  <si>
    <t>Ingresos anulaes</t>
  </si>
  <si>
    <t>Promedio</t>
  </si>
  <si>
    <t>Mediana</t>
  </si>
  <si>
    <t>Moda</t>
  </si>
  <si>
    <t>Pregunta #1</t>
  </si>
  <si>
    <t>Pregunta #2</t>
  </si>
  <si>
    <t>No</t>
  </si>
  <si>
    <t>Datos1</t>
  </si>
  <si>
    <t>Tarea 1</t>
  </si>
  <si>
    <t>Datos2</t>
  </si>
  <si>
    <t>Task 2:</t>
  </si>
  <si>
    <t>Simetría de datos</t>
  </si>
  <si>
    <t>Identificar que tipo de simetría tienen los datos de ambas tablas.</t>
  </si>
  <si>
    <t>Varianza</t>
  </si>
  <si>
    <t>Ingresos anuales USA</t>
  </si>
  <si>
    <t xml:space="preserve">Se tienen los ingresos anuales de personas en USA. </t>
  </si>
  <si>
    <t>Calcular la varianza de cada uno de ellos.</t>
  </si>
  <si>
    <t>¿Qué es lo que les dice este número?</t>
  </si>
  <si>
    <t>Ingreso Anual</t>
  </si>
  <si>
    <t>Desviación Estándar y Coeficiente de Variación</t>
  </si>
  <si>
    <t>Ingreso promedio de Estados Unidos y Dinamarca</t>
  </si>
  <si>
    <t>Se tienen los ingresos anulales de diferentes personas de Estados Unidos y Dinamarca.</t>
  </si>
  <si>
    <t>Calcular el coeficiente de variación.</t>
  </si>
  <si>
    <t>Interprete los resultados.</t>
  </si>
  <si>
    <t>Estados Unidos</t>
  </si>
  <si>
    <t>Dinamarca</t>
  </si>
  <si>
    <t>Promedio $</t>
  </si>
  <si>
    <t>Varianza $</t>
  </si>
  <si>
    <t>Desviación estándar</t>
  </si>
  <si>
    <t>Coeficiente de correlación</t>
  </si>
  <si>
    <t>Calcular la desviación estándar de ambos países.</t>
  </si>
  <si>
    <t>(x-x̅)*(y-ȳ)</t>
  </si>
  <si>
    <t>Cantidad de datos</t>
  </si>
  <si>
    <t>Data Mining</t>
  </si>
  <si>
    <t>Matemática</t>
  </si>
  <si>
    <t>Calcular la covarianza de los datos presentados</t>
  </si>
  <si>
    <t>Graficar la relación entre estas dos variables utilizando gráfico de dispersión en Excel.</t>
  </si>
  <si>
    <t>Covarianza</t>
  </si>
  <si>
    <t>Tamaño muestra</t>
  </si>
  <si>
    <t>Correlación</t>
  </si>
  <si>
    <t>Calcular el coeficiente de correlación de las dos variables.</t>
  </si>
  <si>
    <t>Comentar acerca del coeficiente de correlación.</t>
  </si>
  <si>
    <t>Puntos acumulados en clases de Data Mining y Matemática</t>
  </si>
  <si>
    <t>Cov-automático</t>
  </si>
  <si>
    <t>Cov-manual</t>
  </si>
  <si>
    <t>Coeficiente de variación</t>
  </si>
  <si>
    <t>La moda hace referencia a los datos que se repiten, que es el dato más popular.</t>
  </si>
  <si>
    <t xml:space="preserve">Ahora bien, nótese que el promedio es muchísimo más grande que la mediana, </t>
  </si>
  <si>
    <t xml:space="preserve">esto quiere decir que la distribución está sesgada positivamente. Lo que quiere </t>
  </si>
  <si>
    <t>decir que existen muchos datos que son menores a la media y pocos sobrepasan</t>
  </si>
  <si>
    <t>la media.</t>
  </si>
  <si>
    <t xml:space="preserve">Nótese que el promedio es mayor a la mediana, por lo que </t>
  </si>
  <si>
    <t xml:space="preserve">se tiene una simetría positiva. </t>
  </si>
  <si>
    <t xml:space="preserve">Nótese que la mediana es mayor a la media, por lo que se tiene una simetría negativa </t>
  </si>
  <si>
    <t xml:space="preserve">La varianza nos dice que tanto varían los datos respecto a la media. </t>
  </si>
  <si>
    <t>En este caso, los datos varían estrepitosamente. La media no es una variable representativa.</t>
  </si>
  <si>
    <t xml:space="preserve">3. Nótese que en ambos casos, las varianzas y desviaciones estándar son extremadamente grandes. Esto quiere decir que los datos varían estrepitosamente con respecto a sus medias. </t>
  </si>
  <si>
    <t xml:space="preserve">Por otra parte, el coeficiente de variación de los datos de Estados Unidos es estrepitosamente alto. Mientras que para Dinamarca el coeficiente es bajo, por lo que los datos son más homogéneos. </t>
  </si>
  <si>
    <t xml:space="preserve">2. El coeficiente de correlación es positivo y cercano a 1; por lo cual la relación entre ambas variables es fuerte. Una explicación puntual, </t>
  </si>
  <si>
    <t xml:space="preserve">sería que la variabilidad completa de una variable está explicada por la otra 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</si>
</sst>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quot;$&quot;* #,##0.00_);_(&quot;$&quot;* \(#,##0.00\);_(&quot;$&quot;* &quot;-&quot;??_);_(@_)"/>
    <numFmt numFmtId="165" formatCode="_(&quot;$&quot;\²\ * #,##0.00_);_(&quot;$&quot;* \(#,##0.00\);_(&quot;$&quot;* &quot;-&quot;??_);_(@_)"/>
    <numFmt numFmtId="166" formatCode="#,##0.00\ [$kr.-406]"/>
    <numFmt numFmtId="167" formatCode="_([$€-2]\ * #,##0.00_);_([$€-2]\ * \(#,##0.00\);_([$€-2]\ * &quot;-&quot;??_);_(@_)"/>
    <numFmt numFmtId="168" formatCode="_(\€\²\ * #,##0.00_);_(&quot;$&quot;* \(#,##0.00\);_(&quot;$&quot;* &quot;-&quot;??_);_(@_)"/>
    <numFmt numFmtId="169" formatCode="#,##0.00_);\-\ #,##0.00_)"/>
    <numFmt numFmtId="170" formatCode="_(* #,##0_);_(* \(#,##0\);_(* &quot;-&quot;??_);_(@_)"/>
    <numFmt numFmtId="171" formatCode="#,##0_);\-\ #,##0_)"/>
  </numFmts>
  <fonts count="13"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b/>
      <sz val="9"/>
      <color theme="1"/>
      <name val="Arial"/>
      <family val="2"/>
    </font>
    <font>
      <sz val="9"/>
      <name val="Arial"/>
      <family val="2"/>
    </font>
    <font>
      <b/>
      <sz val="9"/>
      <color theme="0"/>
      <name val="Arial"/>
      <family val="2"/>
    </font>
    <font>
      <b/>
      <sz val="12"/>
      <color rgb="FF002060"/>
      <name val="Arial"/>
      <family val="2"/>
      <charset val="204"/>
    </font>
    <font>
      <sz val="9"/>
      <color theme="1"/>
      <name val="Arial"/>
      <family val="2"/>
      <charset val="204"/>
    </font>
    <font>
      <b/>
      <sz val="9"/>
      <color rgb="FF002060"/>
      <name val="Arial"/>
      <family val="2"/>
      <charset val="204"/>
    </font>
    <font>
      <sz val="9"/>
      <color rgb="FF000000"/>
      <name val="Arial"/>
      <family val="2"/>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FFFF00"/>
        <bgColor indexed="64"/>
      </patternFill>
    </fill>
  </fills>
  <borders count="4">
    <border>
      <left/>
      <right/>
      <top/>
      <bottom/>
      <diagonal/>
    </border>
    <border>
      <left/>
      <right/>
      <top/>
      <bottom style="medium">
        <color rgb="FF002060"/>
      </bottom>
      <diagonal/>
    </border>
    <border>
      <left/>
      <right/>
      <top/>
      <bottom style="thin">
        <color rgb="FF002060"/>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0" fontId="2" fillId="2" borderId="1" xfId="0" applyFont="1" applyFill="1" applyBorder="1"/>
    <xf numFmtId="0" fontId="4" fillId="2" borderId="2" xfId="0" applyFont="1" applyFill="1" applyBorder="1"/>
    <xf numFmtId="164" fontId="2" fillId="2" borderId="0" xfId="1" applyFont="1" applyFill="1"/>
    <xf numFmtId="164" fontId="2" fillId="2" borderId="1" xfId="1" applyFont="1" applyFill="1" applyBorder="1"/>
    <xf numFmtId="0" fontId="4" fillId="2" borderId="0" xfId="0" applyFont="1" applyFill="1" applyBorder="1" applyAlignment="1">
      <alignment horizontal="right"/>
    </xf>
    <xf numFmtId="164" fontId="2" fillId="2" borderId="0" xfId="1" applyFont="1" applyFill="1" applyBorder="1"/>
    <xf numFmtId="164" fontId="2" fillId="2" borderId="0" xfId="1" applyFont="1" applyFill="1" applyBorder="1" applyAlignment="1">
      <alignment horizontal="right"/>
    </xf>
    <xf numFmtId="0" fontId="2" fillId="2" borderId="0" xfId="0" applyFont="1" applyFill="1" applyBorder="1"/>
    <xf numFmtId="164" fontId="4" fillId="2" borderId="0" xfId="1" applyFont="1" applyFill="1" applyBorder="1"/>
    <xf numFmtId="164" fontId="2" fillId="2" borderId="0" xfId="0" applyNumberFormat="1" applyFont="1" applyFill="1"/>
    <xf numFmtId="0" fontId="5" fillId="3" borderId="0" xfId="0" applyFont="1" applyFill="1"/>
    <xf numFmtId="164" fontId="2" fillId="4" borderId="0" xfId="1" applyFont="1" applyFill="1"/>
    <xf numFmtId="164" fontId="2" fillId="4" borderId="2" xfId="1" applyFont="1" applyFill="1" applyBorder="1"/>
    <xf numFmtId="0" fontId="5" fillId="2" borderId="0" xfId="0" applyFont="1" applyFill="1"/>
    <xf numFmtId="0" fontId="2" fillId="4" borderId="0" xfId="0" applyFont="1" applyFill="1"/>
    <xf numFmtId="2" fontId="2" fillId="4" borderId="0" xfId="0" applyNumberFormat="1" applyFont="1" applyFill="1"/>
    <xf numFmtId="0" fontId="4" fillId="2" borderId="0" xfId="0" applyFont="1" applyFill="1" applyAlignment="1">
      <alignment horizontal="right"/>
    </xf>
    <xf numFmtId="0" fontId="6" fillId="2" borderId="0" xfId="0" applyFont="1" applyFill="1" applyAlignment="1">
      <alignment horizontal="left"/>
    </xf>
    <xf numFmtId="165" fontId="2" fillId="2" borderId="0" xfId="1" applyNumberFormat="1" applyFont="1" applyFill="1"/>
    <xf numFmtId="0" fontId="7" fillId="5" borderId="0" xfId="0" applyFont="1" applyFill="1"/>
    <xf numFmtId="166" fontId="2" fillId="2" borderId="0" xfId="0" applyNumberFormat="1" applyFont="1" applyFill="1"/>
    <xf numFmtId="167" fontId="2" fillId="2" borderId="0" xfId="0" applyNumberFormat="1" applyFont="1" applyFill="1"/>
    <xf numFmtId="168" fontId="2" fillId="2" borderId="0" xfId="1" applyNumberFormat="1" applyFont="1" applyFill="1"/>
    <xf numFmtId="2" fontId="2" fillId="2" borderId="0" xfId="0" applyNumberFormat="1" applyFont="1" applyFill="1"/>
    <xf numFmtId="166" fontId="2" fillId="2" borderId="3" xfId="0" applyNumberFormat="1" applyFont="1" applyFill="1" applyBorder="1"/>
    <xf numFmtId="0" fontId="8" fillId="2" borderId="0" xfId="0" applyFont="1" applyFill="1"/>
    <xf numFmtId="0" fontId="9" fillId="2" borderId="0" xfId="0" applyFont="1" applyFill="1"/>
    <xf numFmtId="0" fontId="10" fillId="2" borderId="1" xfId="0" applyFont="1" applyFill="1" applyBorder="1" applyAlignment="1">
      <alignment horizontal="right"/>
    </xf>
    <xf numFmtId="0" fontId="8" fillId="2" borderId="1" xfId="0" applyFont="1" applyFill="1" applyBorder="1" applyAlignment="1">
      <alignment horizontal="right"/>
    </xf>
    <xf numFmtId="0" fontId="11" fillId="2" borderId="0" xfId="0" applyFont="1" applyFill="1" applyAlignment="1">
      <alignment vertical="center"/>
    </xf>
    <xf numFmtId="169" fontId="9" fillId="2" borderId="0" xfId="2" applyNumberFormat="1" applyFont="1" applyFill="1"/>
    <xf numFmtId="43" fontId="9" fillId="2" borderId="0" xfId="2" applyFont="1" applyFill="1"/>
    <xf numFmtId="0" fontId="11" fillId="2" borderId="2" xfId="0" applyFont="1" applyFill="1" applyBorder="1" applyAlignment="1">
      <alignment vertical="center"/>
    </xf>
    <xf numFmtId="0" fontId="9" fillId="6" borderId="0" xfId="0" applyFont="1" applyFill="1"/>
    <xf numFmtId="170" fontId="9" fillId="6" borderId="0" xfId="2" applyNumberFormat="1" applyFont="1" applyFill="1"/>
    <xf numFmtId="170" fontId="9" fillId="2" borderId="0" xfId="2" applyNumberFormat="1" applyFont="1" applyFill="1"/>
    <xf numFmtId="171" fontId="9" fillId="2" borderId="0" xfId="2" applyNumberFormat="1" applyFont="1" applyFill="1"/>
    <xf numFmtId="43" fontId="9" fillId="2" borderId="0" xfId="0" applyNumberFormat="1" applyFont="1" applyFill="1"/>
    <xf numFmtId="169" fontId="9" fillId="6" borderId="0" xfId="2" applyNumberFormat="1" applyFont="1" applyFill="1"/>
    <xf numFmtId="169" fontId="9" fillId="2" borderId="0" xfId="0" applyNumberFormat="1" applyFont="1" applyFill="1"/>
    <xf numFmtId="0" fontId="7" fillId="5" borderId="0" xfId="0" applyFont="1" applyFill="1" applyAlignment="1">
      <alignment horizontal="center"/>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Mining vs Matemática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scatterChart>
        <c:scatterStyle val="lineMarker"/>
        <c:varyColors val="0"/>
        <c:ser>
          <c:idx val="0"/>
          <c:order val="0"/>
          <c:tx>
            <c:strRef>
              <c:f>'Ejercicio #5'!$D$10</c:f>
              <c:strCache>
                <c:ptCount val="1"/>
                <c:pt idx="0">
                  <c:v>Matemática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917694663167105"/>
                  <c:y val="5.31605424321959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trendlineLbl>
          </c:trendline>
          <c:xVal>
            <c:numRef>
              <c:f>'Ejercicio #5'!$C$11:$C$15</c:f>
              <c:numCache>
                <c:formatCode>General</c:formatCode>
                <c:ptCount val="5"/>
                <c:pt idx="0">
                  <c:v>344</c:v>
                </c:pt>
                <c:pt idx="1">
                  <c:v>383</c:v>
                </c:pt>
                <c:pt idx="2">
                  <c:v>611</c:v>
                </c:pt>
                <c:pt idx="3">
                  <c:v>713</c:v>
                </c:pt>
                <c:pt idx="4">
                  <c:v>536</c:v>
                </c:pt>
              </c:numCache>
            </c:numRef>
          </c:xVal>
          <c:yVal>
            <c:numRef>
              <c:f>'Ejercicio #5'!$D$11:$D$15</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C574-EB41-BA2A-D3AE05326439}"/>
            </c:ext>
          </c:extLst>
        </c:ser>
        <c:dLbls>
          <c:showLegendKey val="0"/>
          <c:showVal val="0"/>
          <c:showCatName val="0"/>
          <c:showSerName val="0"/>
          <c:showPercent val="0"/>
          <c:showBubbleSize val="0"/>
        </c:dLbls>
        <c:axId val="1770364031"/>
        <c:axId val="1770365663"/>
      </c:scatterChart>
      <c:valAx>
        <c:axId val="17703640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770365663"/>
        <c:crosses val="autoZero"/>
        <c:crossBetween val="midCat"/>
      </c:valAx>
      <c:valAx>
        <c:axId val="17703656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T"/>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770364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849313</xdr:colOff>
      <xdr:row>20</xdr:row>
      <xdr:rowOff>17463</xdr:rowOff>
    </xdr:from>
    <xdr:to>
      <xdr:col>6</xdr:col>
      <xdr:colOff>691885</xdr:colOff>
      <xdr:row>38</xdr:row>
      <xdr:rowOff>22226</xdr:rowOff>
    </xdr:to>
    <xdr:graphicFrame macro="">
      <xdr:nvGraphicFramePr>
        <xdr:cNvPr id="3" name="Chart 2">
          <a:extLst>
            <a:ext uri="{FF2B5EF4-FFF2-40B4-BE49-F238E27FC236}">
              <a16:creationId xmlns:a16="http://schemas.microsoft.com/office/drawing/2014/main" id="{B6E1B2E3-8EE1-964F-8181-EDC50CFD3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opLeftCell="A3" zoomScale="206" zoomScaleNormal="206" workbookViewId="0">
      <selection activeCell="D21" sqref="D21"/>
    </sheetView>
  </sheetViews>
  <sheetFormatPr baseColWidth="10" defaultColWidth="8.83203125" defaultRowHeight="12" x14ac:dyDescent="0.15"/>
  <cols>
    <col min="1" max="1" width="3" style="1" bestFit="1" customWidth="1"/>
    <col min="2" max="2" width="14.6640625" style="1" customWidth="1"/>
    <col min="3" max="3" width="14" style="1" bestFit="1" customWidth="1"/>
    <col min="4" max="4" width="6.5" style="1" bestFit="1" customWidth="1"/>
    <col min="5" max="5" width="10.6640625" style="1" customWidth="1"/>
    <col min="6" max="6" width="10.6640625" style="1" bestFit="1" customWidth="1"/>
    <col min="7" max="7" width="12.6640625" style="1" customWidth="1"/>
    <col min="8" max="8" width="10.6640625" style="1" customWidth="1"/>
    <col min="9" max="9" width="10.5" style="1" customWidth="1"/>
    <col min="10" max="16384" width="8.83203125" style="1"/>
  </cols>
  <sheetData>
    <row r="1" spans="1:8" ht="16" x14ac:dyDescent="0.2">
      <c r="B1" s="2" t="s">
        <v>3</v>
      </c>
    </row>
    <row r="2" spans="1:8" x14ac:dyDescent="0.15">
      <c r="B2" s="4" t="s">
        <v>4</v>
      </c>
    </row>
    <row r="3" spans="1:8" x14ac:dyDescent="0.15">
      <c r="B3" s="4"/>
    </row>
    <row r="4" spans="1:8" x14ac:dyDescent="0.15">
      <c r="B4" s="4" t="s">
        <v>5</v>
      </c>
      <c r="C4" s="1" t="s">
        <v>7</v>
      </c>
    </row>
    <row r="5" spans="1:8" x14ac:dyDescent="0.15">
      <c r="B5" s="4" t="s">
        <v>0</v>
      </c>
      <c r="C5" s="1" t="s">
        <v>6</v>
      </c>
    </row>
    <row r="6" spans="1:8" x14ac:dyDescent="0.15">
      <c r="B6" s="4" t="s">
        <v>1</v>
      </c>
      <c r="C6" s="1" t="s">
        <v>8</v>
      </c>
    </row>
    <row r="7" spans="1:8" x14ac:dyDescent="0.15">
      <c r="B7" s="4"/>
    </row>
    <row r="8" spans="1:8" x14ac:dyDescent="0.15">
      <c r="B8" s="4" t="s">
        <v>2</v>
      </c>
    </row>
    <row r="10" spans="1:8" ht="13" thickBot="1" x14ac:dyDescent="0.2">
      <c r="A10" s="3" t="s">
        <v>16</v>
      </c>
      <c r="B10" s="3" t="s">
        <v>9</v>
      </c>
      <c r="D10" s="13" t="s">
        <v>14</v>
      </c>
      <c r="F10" s="5"/>
      <c r="G10" s="3" t="s">
        <v>10</v>
      </c>
      <c r="H10" s="9"/>
    </row>
    <row r="11" spans="1:8" x14ac:dyDescent="0.15">
      <c r="A11" s="15">
        <v>1</v>
      </c>
      <c r="B11" s="7">
        <v>62000</v>
      </c>
      <c r="C11" s="14"/>
      <c r="F11" s="4" t="s">
        <v>11</v>
      </c>
      <c r="G11" s="16">
        <f>AVERAGE(B11:B21)</f>
        <v>189848.18181818182</v>
      </c>
      <c r="H11" s="10"/>
    </row>
    <row r="12" spans="1:8" x14ac:dyDescent="0.15">
      <c r="A12" s="15">
        <v>2</v>
      </c>
      <c r="B12" s="7">
        <v>64000</v>
      </c>
      <c r="C12" s="14"/>
      <c r="F12" s="4" t="s">
        <v>12</v>
      </c>
      <c r="G12" s="16">
        <f>MEDIAN(B11:B21)</f>
        <v>55000</v>
      </c>
      <c r="H12" s="10"/>
    </row>
    <row r="13" spans="1:8" x14ac:dyDescent="0.15">
      <c r="A13" s="15">
        <v>3</v>
      </c>
      <c r="B13" s="7">
        <v>49000</v>
      </c>
      <c r="C13" s="14"/>
      <c r="F13" s="6" t="s">
        <v>13</v>
      </c>
      <c r="G13" s="17">
        <f>MODE(B11:B21)</f>
        <v>64000</v>
      </c>
      <c r="H13" s="11"/>
    </row>
    <row r="14" spans="1:8" x14ac:dyDescent="0.15">
      <c r="A14" s="15">
        <v>4</v>
      </c>
      <c r="B14" s="7">
        <v>324000</v>
      </c>
      <c r="C14" s="14"/>
    </row>
    <row r="15" spans="1:8" x14ac:dyDescent="0.15">
      <c r="A15" s="15">
        <v>5</v>
      </c>
      <c r="B15" s="7">
        <v>1264000</v>
      </c>
      <c r="C15" s="14"/>
    </row>
    <row r="16" spans="1:8" x14ac:dyDescent="0.15">
      <c r="A16" s="15">
        <v>6</v>
      </c>
      <c r="B16" s="7">
        <v>54330</v>
      </c>
      <c r="C16" s="14"/>
      <c r="D16" s="13" t="s">
        <v>15</v>
      </c>
    </row>
    <row r="17" spans="1:4" x14ac:dyDescent="0.15">
      <c r="A17" s="15">
        <v>7</v>
      </c>
      <c r="B17" s="7">
        <v>64000</v>
      </c>
      <c r="C17" s="14"/>
      <c r="D17" s="10" t="s">
        <v>56</v>
      </c>
    </row>
    <row r="18" spans="1:4" x14ac:dyDescent="0.15">
      <c r="A18" s="15">
        <v>8</v>
      </c>
      <c r="B18" s="7">
        <v>51000</v>
      </c>
      <c r="C18" s="14"/>
      <c r="D18" s="10" t="s">
        <v>57</v>
      </c>
    </row>
    <row r="19" spans="1:4" x14ac:dyDescent="0.15">
      <c r="A19" s="15">
        <v>9</v>
      </c>
      <c r="B19" s="7">
        <v>55000</v>
      </c>
      <c r="C19" s="14"/>
      <c r="D19" s="10" t="s">
        <v>58</v>
      </c>
    </row>
    <row r="20" spans="1:4" x14ac:dyDescent="0.15">
      <c r="A20" s="15">
        <v>10</v>
      </c>
      <c r="B20" s="7">
        <v>48000</v>
      </c>
      <c r="C20" s="14"/>
      <c r="D20" s="10" t="s">
        <v>59</v>
      </c>
    </row>
    <row r="21" spans="1:4" ht="13" thickBot="1" x14ac:dyDescent="0.2">
      <c r="A21" s="15">
        <v>11</v>
      </c>
      <c r="B21" s="8">
        <v>53000</v>
      </c>
      <c r="C21" s="14"/>
      <c r="D21" s="10" t="s">
        <v>60</v>
      </c>
    </row>
    <row r="22" spans="1:4" x14ac:dyDescent="0.15">
      <c r="B22" s="12"/>
    </row>
  </sheetData>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6BC0-6AE4-42D0-8D95-6925A5862C6F}">
  <dimension ref="B1:O41"/>
  <sheetViews>
    <sheetView topLeftCell="A3" zoomScale="145" zoomScaleNormal="145" workbookViewId="0">
      <selection activeCell="K39" sqref="K39"/>
    </sheetView>
  </sheetViews>
  <sheetFormatPr baseColWidth="10" defaultColWidth="8.83203125" defaultRowHeight="12" x14ac:dyDescent="0.15"/>
  <cols>
    <col min="1" max="1" width="2" style="1" customWidth="1"/>
    <col min="2" max="2" width="10.33203125" style="1" customWidth="1"/>
    <col min="3" max="4" width="8.83203125" style="1"/>
    <col min="5" max="5" width="5.83203125" style="1" bestFit="1" customWidth="1"/>
    <col min="6" max="16384" width="8.83203125" style="1"/>
  </cols>
  <sheetData>
    <row r="1" spans="2:15" ht="16" x14ac:dyDescent="0.2">
      <c r="B1" s="2" t="s">
        <v>21</v>
      </c>
    </row>
    <row r="3" spans="2:15" x14ac:dyDescent="0.15">
      <c r="B3" s="4" t="s">
        <v>22</v>
      </c>
    </row>
    <row r="4" spans="2:15" x14ac:dyDescent="0.15">
      <c r="B4" s="4"/>
    </row>
    <row r="6" spans="2:15" x14ac:dyDescent="0.15">
      <c r="B6" s="4"/>
    </row>
    <row r="8" spans="2:15" ht="13" thickBot="1" x14ac:dyDescent="0.2">
      <c r="B8" s="3" t="s">
        <v>17</v>
      </c>
      <c r="D8" s="4" t="s">
        <v>18</v>
      </c>
      <c r="L8" s="3" t="s">
        <v>19</v>
      </c>
      <c r="N8" s="4" t="s">
        <v>20</v>
      </c>
    </row>
    <row r="9" spans="2:15" x14ac:dyDescent="0.15">
      <c r="B9" s="1">
        <v>212</v>
      </c>
      <c r="D9" s="18" t="s">
        <v>11</v>
      </c>
      <c r="E9" s="19">
        <f>AVERAGE(B9:B38)</f>
        <v>370.03333333333336</v>
      </c>
      <c r="L9" s="1">
        <v>586</v>
      </c>
      <c r="N9" s="18" t="s">
        <v>11</v>
      </c>
      <c r="O9" s="19">
        <f>AVERAGE(L9:L38)</f>
        <v>603.73333333333335</v>
      </c>
    </row>
    <row r="10" spans="2:15" x14ac:dyDescent="0.15">
      <c r="B10" s="1">
        <v>869</v>
      </c>
      <c r="D10" s="4" t="s">
        <v>12</v>
      </c>
      <c r="E10" s="20">
        <f>MEDIAN(B9:B38)</f>
        <v>339</v>
      </c>
      <c r="L10" s="1">
        <v>760</v>
      </c>
      <c r="N10" s="4" t="s">
        <v>12</v>
      </c>
      <c r="O10" s="20">
        <f>MEDIAN(L9:L38)</f>
        <v>654.5</v>
      </c>
    </row>
    <row r="11" spans="2:15" x14ac:dyDescent="0.15">
      <c r="B11" s="1">
        <v>220</v>
      </c>
      <c r="D11" s="18" t="s">
        <v>13</v>
      </c>
      <c r="E11" s="19" t="e">
        <f>MODE(B9:B38)</f>
        <v>#N/A</v>
      </c>
      <c r="L11" s="1">
        <v>495</v>
      </c>
      <c r="N11" s="18" t="s">
        <v>13</v>
      </c>
      <c r="O11" s="19" t="e">
        <f>MODE(L9:L38)</f>
        <v>#N/A</v>
      </c>
    </row>
    <row r="12" spans="2:15" x14ac:dyDescent="0.15">
      <c r="B12" s="1">
        <v>654</v>
      </c>
      <c r="L12" s="1">
        <v>678</v>
      </c>
    </row>
    <row r="13" spans="2:15" x14ac:dyDescent="0.15">
      <c r="B13" s="1">
        <v>511</v>
      </c>
      <c r="L13" s="1">
        <v>559</v>
      </c>
    </row>
    <row r="14" spans="2:15" x14ac:dyDescent="0.15">
      <c r="B14" s="1">
        <v>624</v>
      </c>
      <c r="L14" s="1">
        <v>415</v>
      </c>
    </row>
    <row r="15" spans="2:15" x14ac:dyDescent="0.15">
      <c r="B15" s="1">
        <v>420</v>
      </c>
      <c r="L15" s="1">
        <v>370</v>
      </c>
    </row>
    <row r="16" spans="2:15" x14ac:dyDescent="0.15">
      <c r="B16" s="1">
        <v>121</v>
      </c>
      <c r="L16" s="1">
        <v>659</v>
      </c>
    </row>
    <row r="17" spans="2:12" x14ac:dyDescent="0.15">
      <c r="B17" s="1">
        <v>428</v>
      </c>
      <c r="L17" s="1">
        <v>119</v>
      </c>
    </row>
    <row r="18" spans="2:12" x14ac:dyDescent="0.15">
      <c r="B18" s="1">
        <v>865</v>
      </c>
      <c r="L18" s="1">
        <v>288</v>
      </c>
    </row>
    <row r="19" spans="2:12" x14ac:dyDescent="0.15">
      <c r="B19" s="1">
        <v>799</v>
      </c>
      <c r="L19" s="1">
        <v>241</v>
      </c>
    </row>
    <row r="20" spans="2:12" x14ac:dyDescent="0.15">
      <c r="B20" s="1">
        <v>405</v>
      </c>
      <c r="L20" s="1">
        <v>787</v>
      </c>
    </row>
    <row r="21" spans="2:12" x14ac:dyDescent="0.15">
      <c r="B21" s="1">
        <v>230</v>
      </c>
      <c r="L21" s="1">
        <v>522</v>
      </c>
    </row>
    <row r="22" spans="2:12" x14ac:dyDescent="0.15">
      <c r="B22" s="1">
        <v>670</v>
      </c>
      <c r="L22" s="1">
        <v>207</v>
      </c>
    </row>
    <row r="23" spans="2:12" x14ac:dyDescent="0.15">
      <c r="B23" s="1">
        <v>870</v>
      </c>
      <c r="L23" s="1">
        <v>160</v>
      </c>
    </row>
    <row r="24" spans="2:12" x14ac:dyDescent="0.15">
      <c r="B24" s="1">
        <v>366</v>
      </c>
      <c r="L24" s="1">
        <v>526</v>
      </c>
    </row>
    <row r="25" spans="2:12" x14ac:dyDescent="0.15">
      <c r="B25" s="1">
        <v>99</v>
      </c>
      <c r="L25" s="1">
        <v>656</v>
      </c>
    </row>
    <row r="26" spans="2:12" x14ac:dyDescent="0.15">
      <c r="B26" s="1">
        <v>55</v>
      </c>
      <c r="L26" s="1">
        <v>848</v>
      </c>
    </row>
    <row r="27" spans="2:12" x14ac:dyDescent="0.15">
      <c r="B27" s="1">
        <v>489</v>
      </c>
      <c r="L27" s="1">
        <v>720</v>
      </c>
    </row>
    <row r="28" spans="2:12" x14ac:dyDescent="0.15">
      <c r="B28" s="1">
        <v>312</v>
      </c>
      <c r="L28" s="1">
        <v>676</v>
      </c>
    </row>
    <row r="29" spans="2:12" x14ac:dyDescent="0.15">
      <c r="B29" s="1">
        <v>493</v>
      </c>
      <c r="L29" s="1">
        <v>581</v>
      </c>
    </row>
    <row r="30" spans="2:12" x14ac:dyDescent="0.15">
      <c r="B30" s="1">
        <v>163</v>
      </c>
      <c r="L30" s="1">
        <v>929</v>
      </c>
    </row>
    <row r="31" spans="2:12" x14ac:dyDescent="0.15">
      <c r="B31" s="1">
        <v>221</v>
      </c>
      <c r="L31" s="1">
        <v>653</v>
      </c>
    </row>
    <row r="32" spans="2:12" x14ac:dyDescent="0.15">
      <c r="B32" s="1">
        <v>84</v>
      </c>
      <c r="L32" s="1">
        <v>661</v>
      </c>
    </row>
    <row r="33" spans="2:12" x14ac:dyDescent="0.15">
      <c r="B33" s="1">
        <v>144</v>
      </c>
      <c r="L33" s="1">
        <v>770</v>
      </c>
    </row>
    <row r="34" spans="2:12" x14ac:dyDescent="0.15">
      <c r="B34" s="1">
        <v>48</v>
      </c>
      <c r="L34" s="1">
        <v>800</v>
      </c>
    </row>
    <row r="35" spans="2:12" x14ac:dyDescent="0.15">
      <c r="B35" s="1">
        <v>375</v>
      </c>
      <c r="L35" s="1">
        <v>529</v>
      </c>
    </row>
    <row r="36" spans="2:12" x14ac:dyDescent="0.15">
      <c r="B36" s="1">
        <v>86</v>
      </c>
      <c r="L36" s="1">
        <v>975</v>
      </c>
    </row>
    <row r="37" spans="2:12" x14ac:dyDescent="0.15">
      <c r="B37" s="1">
        <v>168</v>
      </c>
      <c r="L37" s="1">
        <v>995</v>
      </c>
    </row>
    <row r="38" spans="2:12" x14ac:dyDescent="0.15">
      <c r="B38" s="1">
        <v>100</v>
      </c>
      <c r="L38" s="1">
        <v>947</v>
      </c>
    </row>
    <row r="39" spans="2:12" x14ac:dyDescent="0.15">
      <c r="K39" s="1" t="s">
        <v>63</v>
      </c>
    </row>
    <row r="40" spans="2:12" x14ac:dyDescent="0.15">
      <c r="B40" s="1" t="s">
        <v>61</v>
      </c>
    </row>
    <row r="41" spans="2:12" x14ac:dyDescent="0.15">
      <c r="B41" s="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3D74-B9C0-4A7E-9E6F-BE3B075B8F90}">
  <dimension ref="A1:I21"/>
  <sheetViews>
    <sheetView zoomScale="190" zoomScaleNormal="190" workbookViewId="0">
      <selection activeCell="E11" sqref="E11"/>
    </sheetView>
  </sheetViews>
  <sheetFormatPr baseColWidth="10" defaultColWidth="8.83203125" defaultRowHeight="12" x14ac:dyDescent="0.15"/>
  <cols>
    <col min="1" max="1" width="2" style="1" customWidth="1"/>
    <col min="2" max="2" width="14.6640625" style="1" customWidth="1"/>
    <col min="3" max="3" width="14" style="1" bestFit="1" customWidth="1"/>
    <col min="4" max="4" width="8.83203125" style="1" bestFit="1" customWidth="1"/>
    <col min="5" max="5" width="16.83203125" style="1" bestFit="1" customWidth="1"/>
    <col min="6" max="6" width="10.6640625" style="1" bestFit="1" customWidth="1"/>
    <col min="7" max="7" width="12.6640625" style="1" customWidth="1"/>
    <col min="8" max="8" width="9" style="1" customWidth="1"/>
    <col min="9" max="9" width="18.33203125" style="1" bestFit="1" customWidth="1"/>
    <col min="10" max="10" width="18.6640625" style="1" bestFit="1" customWidth="1"/>
    <col min="11" max="16384" width="8.83203125" style="1"/>
  </cols>
  <sheetData>
    <row r="1" spans="1:9" ht="16" x14ac:dyDescent="0.2">
      <c r="B1" s="2" t="s">
        <v>23</v>
      </c>
    </row>
    <row r="2" spans="1:9" x14ac:dyDescent="0.15">
      <c r="B2" s="4" t="s">
        <v>24</v>
      </c>
    </row>
    <row r="3" spans="1:9" x14ac:dyDescent="0.15">
      <c r="B3" s="4"/>
    </row>
    <row r="4" spans="1:9" x14ac:dyDescent="0.15">
      <c r="B4" s="4" t="s">
        <v>5</v>
      </c>
      <c r="C4" s="1" t="s">
        <v>25</v>
      </c>
    </row>
    <row r="5" spans="1:9" x14ac:dyDescent="0.15">
      <c r="B5" s="4">
        <v>1</v>
      </c>
      <c r="C5" s="1" t="s">
        <v>26</v>
      </c>
    </row>
    <row r="6" spans="1:9" x14ac:dyDescent="0.15">
      <c r="B6" s="4">
        <v>2</v>
      </c>
      <c r="C6" s="1" t="s">
        <v>27</v>
      </c>
    </row>
    <row r="7" spans="1:9" x14ac:dyDescent="0.15">
      <c r="B7" s="4"/>
    </row>
    <row r="8" spans="1:9" x14ac:dyDescent="0.15">
      <c r="B8" s="4"/>
    </row>
    <row r="10" spans="1:9" ht="13" thickBot="1" x14ac:dyDescent="0.2">
      <c r="B10" s="3" t="s">
        <v>28</v>
      </c>
      <c r="D10" s="4" t="s">
        <v>11</v>
      </c>
      <c r="E10" s="7">
        <f>AVERAGE(B11:B21)</f>
        <v>189848.18181818182</v>
      </c>
      <c r="G10" s="21"/>
      <c r="H10" s="22"/>
    </row>
    <row r="11" spans="1:9" x14ac:dyDescent="0.15">
      <c r="A11" s="15">
        <v>1</v>
      </c>
      <c r="B11" s="7">
        <v>62000</v>
      </c>
      <c r="D11" s="4" t="s">
        <v>23</v>
      </c>
      <c r="E11" s="7">
        <f>_xlfn.VAR.S(B11:B21)</f>
        <v>133433409536.36362</v>
      </c>
      <c r="H11" s="7"/>
    </row>
    <row r="12" spans="1:9" x14ac:dyDescent="0.15">
      <c r="A12" s="15">
        <v>2</v>
      </c>
      <c r="B12" s="7">
        <v>64000</v>
      </c>
      <c r="E12" s="7"/>
      <c r="F12" s="4"/>
      <c r="H12" s="7"/>
    </row>
    <row r="13" spans="1:9" x14ac:dyDescent="0.15">
      <c r="A13" s="15">
        <v>3</v>
      </c>
      <c r="B13" s="7">
        <v>49000</v>
      </c>
      <c r="F13" s="4"/>
      <c r="G13" s="21"/>
      <c r="H13" s="4"/>
      <c r="I13" s="23"/>
    </row>
    <row r="14" spans="1:9" x14ac:dyDescent="0.15">
      <c r="A14" s="15">
        <v>4</v>
      </c>
      <c r="B14" s="7">
        <v>324000</v>
      </c>
    </row>
    <row r="15" spans="1:9" x14ac:dyDescent="0.15">
      <c r="A15" s="15">
        <v>5</v>
      </c>
      <c r="B15" s="7">
        <v>1264000</v>
      </c>
      <c r="D15" s="1" t="s">
        <v>64</v>
      </c>
      <c r="G15" s="21"/>
    </row>
    <row r="16" spans="1:9" x14ac:dyDescent="0.15">
      <c r="A16" s="15">
        <v>6</v>
      </c>
      <c r="B16" s="7">
        <v>54330</v>
      </c>
      <c r="D16" s="7" t="s">
        <v>65</v>
      </c>
    </row>
    <row r="17" spans="1:4" x14ac:dyDescent="0.15">
      <c r="A17" s="15">
        <v>7</v>
      </c>
      <c r="B17" s="7">
        <v>64000</v>
      </c>
      <c r="D17" s="7"/>
    </row>
    <row r="18" spans="1:4" x14ac:dyDescent="0.15">
      <c r="A18" s="15">
        <v>8</v>
      </c>
      <c r="B18" s="7">
        <v>51000</v>
      </c>
      <c r="D18" s="7"/>
    </row>
    <row r="19" spans="1:4" x14ac:dyDescent="0.15">
      <c r="A19" s="15">
        <v>9</v>
      </c>
      <c r="B19" s="7">
        <v>55000</v>
      </c>
      <c r="D19" s="7"/>
    </row>
    <row r="20" spans="1:4" x14ac:dyDescent="0.15">
      <c r="A20" s="15">
        <v>10</v>
      </c>
      <c r="B20" s="7">
        <v>48000</v>
      </c>
      <c r="D20" s="7"/>
    </row>
    <row r="21" spans="1:4" ht="13" thickBot="1" x14ac:dyDescent="0.2">
      <c r="A21" s="15">
        <v>11</v>
      </c>
      <c r="B21" s="8">
        <v>53000</v>
      </c>
      <c r="D2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676A-8550-4080-87A4-ECEFE408E03A}">
  <dimension ref="A1:L26"/>
  <sheetViews>
    <sheetView zoomScale="154" zoomScaleNormal="154" workbookViewId="0">
      <selection activeCell="B27" sqref="B27"/>
    </sheetView>
  </sheetViews>
  <sheetFormatPr baseColWidth="10" defaultColWidth="8.83203125" defaultRowHeight="12" x14ac:dyDescent="0.15"/>
  <cols>
    <col min="1" max="1" width="3" style="1" bestFit="1" customWidth="1"/>
    <col min="2" max="2" width="16.6640625" style="1" customWidth="1"/>
    <col min="3" max="3" width="14" style="1" bestFit="1" customWidth="1"/>
    <col min="4" max="4" width="7.5" style="1" bestFit="1" customWidth="1"/>
    <col min="5" max="5" width="20.6640625" style="1" customWidth="1"/>
    <col min="6" max="6" width="10.6640625" style="1" bestFit="1" customWidth="1"/>
    <col min="7" max="7" width="12.6640625" style="1" customWidth="1"/>
    <col min="8" max="8" width="22.5" style="1" bestFit="1" customWidth="1"/>
    <col min="9" max="9" width="20" style="1" bestFit="1" customWidth="1"/>
    <col min="10" max="10" width="5.33203125" style="1" customWidth="1"/>
    <col min="11" max="11" width="23.5" style="1" bestFit="1" customWidth="1"/>
    <col min="12" max="12" width="14.1640625" style="1" bestFit="1" customWidth="1"/>
    <col min="13" max="16384" width="8.83203125" style="1"/>
  </cols>
  <sheetData>
    <row r="1" spans="1:12" ht="16" x14ac:dyDescent="0.2">
      <c r="B1" s="2" t="s">
        <v>29</v>
      </c>
    </row>
    <row r="2" spans="1:12" x14ac:dyDescent="0.15">
      <c r="B2" s="4" t="s">
        <v>30</v>
      </c>
    </row>
    <row r="3" spans="1:12" x14ac:dyDescent="0.15">
      <c r="B3" s="4"/>
    </row>
    <row r="4" spans="1:12" x14ac:dyDescent="0.15">
      <c r="B4" s="4" t="s">
        <v>5</v>
      </c>
      <c r="C4" s="1" t="s">
        <v>31</v>
      </c>
    </row>
    <row r="5" spans="1:12" x14ac:dyDescent="0.15">
      <c r="B5" s="4">
        <v>1</v>
      </c>
      <c r="C5" s="1" t="s">
        <v>40</v>
      </c>
    </row>
    <row r="6" spans="1:12" x14ac:dyDescent="0.15">
      <c r="B6" s="4">
        <v>2</v>
      </c>
      <c r="C6" s="1" t="s">
        <v>32</v>
      </c>
    </row>
    <row r="7" spans="1:12" x14ac:dyDescent="0.15">
      <c r="B7" s="4">
        <v>3</v>
      </c>
      <c r="C7" s="1" t="s">
        <v>33</v>
      </c>
    </row>
    <row r="8" spans="1:12" x14ac:dyDescent="0.15">
      <c r="B8" s="4"/>
    </row>
    <row r="9" spans="1:12" x14ac:dyDescent="0.15">
      <c r="B9" s="4"/>
    </row>
    <row r="10" spans="1:12" x14ac:dyDescent="0.15">
      <c r="B10" s="24" t="s">
        <v>34</v>
      </c>
      <c r="E10" s="24" t="s">
        <v>35</v>
      </c>
      <c r="H10" s="45" t="s">
        <v>34</v>
      </c>
      <c r="I10" s="45"/>
    </row>
    <row r="11" spans="1:12" ht="13" thickBot="1" x14ac:dyDescent="0.2">
      <c r="B11" s="3" t="s">
        <v>9</v>
      </c>
      <c r="E11" s="3" t="s">
        <v>9</v>
      </c>
      <c r="G11" s="21"/>
      <c r="H11" s="4" t="s">
        <v>36</v>
      </c>
      <c r="I11" s="7">
        <f>AVERAGE(B12:B22)</f>
        <v>189848.18181818182</v>
      </c>
    </row>
    <row r="12" spans="1:12" x14ac:dyDescent="0.15">
      <c r="A12" s="15">
        <v>1</v>
      </c>
      <c r="B12" s="7">
        <v>62000</v>
      </c>
      <c r="D12" s="15">
        <v>1</v>
      </c>
      <c r="E12" s="25">
        <v>462852.36502627813</v>
      </c>
      <c r="F12" s="14"/>
      <c r="H12" s="4" t="s">
        <v>37</v>
      </c>
      <c r="I12" s="23">
        <f>_xlfn.VAR.S(B12:B22)</f>
        <v>133433409536.36362</v>
      </c>
    </row>
    <row r="13" spans="1:12" x14ac:dyDescent="0.15">
      <c r="A13" s="15">
        <v>2</v>
      </c>
      <c r="B13" s="7">
        <v>64000</v>
      </c>
      <c r="D13" s="15">
        <v>2</v>
      </c>
      <c r="E13" s="25">
        <v>470317.72575250838</v>
      </c>
      <c r="F13" s="14"/>
      <c r="H13" s="4" t="s">
        <v>38</v>
      </c>
      <c r="I13" s="7">
        <f>_xlfn.STDEV.S(B12:B22)</f>
        <v>365285.38095078978</v>
      </c>
    </row>
    <row r="14" spans="1:12" x14ac:dyDescent="0.15">
      <c r="A14" s="15">
        <v>3</v>
      </c>
      <c r="B14" s="7">
        <v>49000</v>
      </c>
      <c r="D14" s="15">
        <v>3</v>
      </c>
      <c r="E14" s="25">
        <v>567367.41519350221</v>
      </c>
      <c r="F14" s="14"/>
      <c r="G14" s="21"/>
      <c r="H14" s="4" t="s">
        <v>55</v>
      </c>
      <c r="I14" s="7">
        <f>I13/I11</f>
        <v>1.9240920690018759</v>
      </c>
      <c r="K14" s="4"/>
      <c r="L14" s="26"/>
    </row>
    <row r="15" spans="1:12" x14ac:dyDescent="0.15">
      <c r="A15" s="15">
        <v>4</v>
      </c>
      <c r="B15" s="7">
        <v>324000</v>
      </c>
      <c r="D15" s="15">
        <v>4</v>
      </c>
      <c r="E15" s="25">
        <v>589763.49737219303</v>
      </c>
      <c r="F15" s="14"/>
      <c r="K15" s="4"/>
      <c r="L15" s="27"/>
    </row>
    <row r="16" spans="1:12" x14ac:dyDescent="0.15">
      <c r="A16" s="15">
        <v>5</v>
      </c>
      <c r="B16" s="7">
        <v>1264000</v>
      </c>
      <c r="D16" s="15">
        <v>5</v>
      </c>
      <c r="E16" s="25">
        <v>500179.16865742957</v>
      </c>
      <c r="F16" s="14"/>
      <c r="H16" s="4"/>
      <c r="I16" s="7"/>
      <c r="K16" s="4"/>
      <c r="L16" s="26"/>
    </row>
    <row r="17" spans="1:12" x14ac:dyDescent="0.15">
      <c r="A17" s="15">
        <v>6</v>
      </c>
      <c r="B17" s="7">
        <v>54330</v>
      </c>
      <c r="D17" s="15">
        <v>6</v>
      </c>
      <c r="E17" s="25">
        <v>492713.80793119926</v>
      </c>
      <c r="F17" s="14"/>
    </row>
    <row r="18" spans="1:12" x14ac:dyDescent="0.15">
      <c r="A18" s="15">
        <v>7</v>
      </c>
      <c r="B18" s="7">
        <v>64000</v>
      </c>
      <c r="D18" s="15">
        <v>7</v>
      </c>
      <c r="E18" s="25">
        <v>515109.89010989014</v>
      </c>
      <c r="F18" s="14"/>
      <c r="G18" s="21"/>
      <c r="H18" s="45" t="s">
        <v>35</v>
      </c>
      <c r="I18" s="45"/>
      <c r="K18" s="4"/>
      <c r="L18" s="28"/>
    </row>
    <row r="19" spans="1:12" x14ac:dyDescent="0.15">
      <c r="A19" s="15">
        <v>8</v>
      </c>
      <c r="B19" s="7">
        <v>51000</v>
      </c>
      <c r="D19" s="15">
        <v>8</v>
      </c>
      <c r="E19" s="25">
        <v>507644.52938365989</v>
      </c>
      <c r="F19" s="14"/>
      <c r="H19" s="4" t="s">
        <v>36</v>
      </c>
      <c r="I19" s="7">
        <f>AVERAGE(E12:E22)</f>
        <v>504929.85275593976</v>
      </c>
      <c r="J19" s="7"/>
    </row>
    <row r="20" spans="1:12" x14ac:dyDescent="0.15">
      <c r="A20" s="15">
        <v>9</v>
      </c>
      <c r="B20" s="7">
        <v>55000</v>
      </c>
      <c r="D20" s="15">
        <v>9</v>
      </c>
      <c r="E20" s="25">
        <v>425525.56139512663</v>
      </c>
      <c r="F20" s="14"/>
      <c r="G20" s="21"/>
      <c r="H20" s="4" t="s">
        <v>37</v>
      </c>
      <c r="I20" s="23">
        <f>_xlfn.VAR.S(E12:E22)</f>
        <v>2098548471.0972359</v>
      </c>
    </row>
    <row r="21" spans="1:12" x14ac:dyDescent="0.15">
      <c r="A21" s="15">
        <v>10</v>
      </c>
      <c r="B21" s="7">
        <v>48000</v>
      </c>
      <c r="D21" s="15">
        <v>10</v>
      </c>
      <c r="E21" s="25">
        <v>522575.25083612045</v>
      </c>
      <c r="F21" s="14"/>
      <c r="H21" s="4" t="s">
        <v>38</v>
      </c>
      <c r="I21" s="7">
        <f>_xlfn.STDEV.S(E12:E22)</f>
        <v>45809.91673314017</v>
      </c>
    </row>
    <row r="22" spans="1:12" ht="13" thickBot="1" x14ac:dyDescent="0.2">
      <c r="A22" s="15">
        <v>11</v>
      </c>
      <c r="B22" s="8">
        <v>53000</v>
      </c>
      <c r="D22" s="15">
        <v>11</v>
      </c>
      <c r="E22" s="29">
        <v>500179.16865742957</v>
      </c>
      <c r="F22" s="14"/>
      <c r="H22" s="4" t="s">
        <v>55</v>
      </c>
      <c r="I22" s="7">
        <f>I21/I19</f>
        <v>9.0725308640609556E-2</v>
      </c>
    </row>
    <row r="24" spans="1:12" x14ac:dyDescent="0.15">
      <c r="H24" s="4"/>
      <c r="I24" s="14"/>
      <c r="K24" s="4"/>
      <c r="L24" s="26"/>
    </row>
    <row r="25" spans="1:12" x14ac:dyDescent="0.15">
      <c r="B25" s="1" t="s">
        <v>66</v>
      </c>
    </row>
    <row r="26" spans="1:12" x14ac:dyDescent="0.15">
      <c r="B26" s="1" t="s">
        <v>67</v>
      </c>
    </row>
  </sheetData>
  <mergeCells count="2">
    <mergeCell ref="H10:I10"/>
    <mergeCell ref="H18:I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26B3-53AB-4B38-87D0-15F930C588EA}">
  <dimension ref="B1:M20"/>
  <sheetViews>
    <sheetView topLeftCell="A15" zoomScale="192" zoomScaleNormal="192" workbookViewId="0">
      <selection activeCell="C10" sqref="C10:D15"/>
    </sheetView>
  </sheetViews>
  <sheetFormatPr baseColWidth="10" defaultColWidth="9.1640625" defaultRowHeight="12" x14ac:dyDescent="0.15"/>
  <cols>
    <col min="1" max="1" width="2" style="31" customWidth="1"/>
    <col min="2" max="2" width="15.5" style="31" bestFit="1" customWidth="1"/>
    <col min="3" max="3" width="7.5" style="31" customWidth="1"/>
    <col min="4" max="4" width="11.1640625" style="31" customWidth="1"/>
    <col min="5" max="5" width="9.1640625" style="31"/>
    <col min="6" max="6" width="18.6640625" style="31" customWidth="1"/>
    <col min="7" max="7" width="14" style="31" customWidth="1"/>
    <col min="8" max="11" width="9.1640625" style="31"/>
    <col min="12" max="12" width="4.83203125" style="31" customWidth="1"/>
    <col min="13" max="16384" width="9.1640625" style="31"/>
  </cols>
  <sheetData>
    <row r="1" spans="2:13" ht="16" x14ac:dyDescent="0.2">
      <c r="B1" s="30" t="s">
        <v>47</v>
      </c>
    </row>
    <row r="2" spans="2:13" x14ac:dyDescent="0.15">
      <c r="B2" s="4" t="s">
        <v>52</v>
      </c>
    </row>
    <row r="3" spans="2:13" x14ac:dyDescent="0.15">
      <c r="B3" s="4"/>
    </row>
    <row r="4" spans="2:13" x14ac:dyDescent="0.15">
      <c r="B4" s="4" t="s">
        <v>5</v>
      </c>
    </row>
    <row r="5" spans="2:13" x14ac:dyDescent="0.15">
      <c r="B5" s="4">
        <v>1</v>
      </c>
      <c r="D5" s="31" t="s">
        <v>45</v>
      </c>
    </row>
    <row r="6" spans="2:13" x14ac:dyDescent="0.15">
      <c r="B6" s="4">
        <v>2</v>
      </c>
      <c r="D6" s="31" t="s">
        <v>46</v>
      </c>
    </row>
    <row r="8" spans="2:13" x14ac:dyDescent="0.15">
      <c r="B8" s="4"/>
    </row>
    <row r="9" spans="2:13" x14ac:dyDescent="0.15">
      <c r="B9" s="4"/>
    </row>
    <row r="10" spans="2:13" ht="17" thickBot="1" x14ac:dyDescent="0.25">
      <c r="C10" s="32" t="s">
        <v>43</v>
      </c>
      <c r="D10" s="32" t="s">
        <v>44</v>
      </c>
      <c r="G10" s="33" t="s">
        <v>41</v>
      </c>
      <c r="J10" s="4"/>
    </row>
    <row r="11" spans="2:13" x14ac:dyDescent="0.15">
      <c r="C11" s="34">
        <v>344</v>
      </c>
      <c r="D11" s="34">
        <v>378</v>
      </c>
      <c r="G11" s="35">
        <f>(C11-$C$16)*(D11-$D$16)</f>
        <v>19490.159999999993</v>
      </c>
      <c r="J11" s="4"/>
      <c r="M11" s="36"/>
    </row>
    <row r="12" spans="2:13" x14ac:dyDescent="0.15">
      <c r="C12" s="34">
        <v>383</v>
      </c>
      <c r="D12" s="34">
        <v>349</v>
      </c>
      <c r="G12" s="35">
        <f>(C12-$C$16)*(D12-$D$16)</f>
        <v>19004.159999999993</v>
      </c>
      <c r="J12" s="4"/>
    </row>
    <row r="13" spans="2:13" x14ac:dyDescent="0.15">
      <c r="C13" s="34">
        <v>611</v>
      </c>
      <c r="D13" s="34">
        <v>503</v>
      </c>
      <c r="G13" s="35">
        <f>(C13-$C$16)*(D13-$D$16)</f>
        <v>1179.3600000000024</v>
      </c>
    </row>
    <row r="14" spans="2:13" x14ac:dyDescent="0.15">
      <c r="C14" s="34">
        <v>713</v>
      </c>
      <c r="D14" s="34">
        <v>719</v>
      </c>
      <c r="G14" s="35">
        <f t="shared" ref="G14" si="0">(C14-$C$16)*(D14-$D$16)</f>
        <v>44714.160000000011</v>
      </c>
    </row>
    <row r="15" spans="2:13" x14ac:dyDescent="0.15">
      <c r="C15" s="37">
        <v>536</v>
      </c>
      <c r="D15" s="37">
        <v>503</v>
      </c>
      <c r="G15" s="35">
        <f>(C15-$C$16)*(D15-$D$16)</f>
        <v>234.3600000000007</v>
      </c>
    </row>
    <row r="16" spans="2:13" x14ac:dyDescent="0.15">
      <c r="B16" s="21" t="s">
        <v>11</v>
      </c>
      <c r="C16" s="38">
        <f>AVERAGE(C11:C15)</f>
        <v>517.4</v>
      </c>
      <c r="D16" s="38">
        <f>AVERAGE(D11:D15)</f>
        <v>490.4</v>
      </c>
    </row>
    <row r="17" spans="2:7" x14ac:dyDescent="0.15">
      <c r="B17" s="21" t="s">
        <v>42</v>
      </c>
      <c r="C17" s="39">
        <f>COUNT(C11:C15)</f>
        <v>5</v>
      </c>
      <c r="D17" s="40"/>
      <c r="F17" s="4" t="s">
        <v>54</v>
      </c>
      <c r="G17" s="42">
        <f>SUM(G11:G15)/(C17-1)</f>
        <v>21155.55</v>
      </c>
    </row>
    <row r="18" spans="2:7" x14ac:dyDescent="0.15">
      <c r="B18" s="4"/>
      <c r="C18" s="36"/>
      <c r="D18" s="36"/>
      <c r="F18" s="4" t="s">
        <v>53</v>
      </c>
      <c r="G18" s="35">
        <f>_xlfn.COVARIANCE.S(C11:C15,D11:D15)</f>
        <v>21155.55</v>
      </c>
    </row>
    <row r="19" spans="2:7" x14ac:dyDescent="0.15">
      <c r="B19" s="4"/>
      <c r="C19" s="40"/>
      <c r="D19" s="40"/>
      <c r="F19" s="4"/>
      <c r="G19" s="41"/>
    </row>
    <row r="20" spans="2:7" x14ac:dyDescent="0.15">
      <c r="F20" s="4"/>
      <c r="G20" s="3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A608-057E-421E-B5EB-2DFAEC4FBD16}">
  <dimension ref="B1:M24"/>
  <sheetViews>
    <sheetView tabSelected="1" zoomScale="181" zoomScaleNormal="181" workbookViewId="0">
      <selection activeCell="B24" sqref="B24"/>
    </sheetView>
  </sheetViews>
  <sheetFormatPr baseColWidth="10" defaultColWidth="9.1640625" defaultRowHeight="12" x14ac:dyDescent="0.15"/>
  <cols>
    <col min="1" max="1" width="2" style="31" customWidth="1"/>
    <col min="2" max="2" width="22.5" style="31" bestFit="1" customWidth="1"/>
    <col min="3" max="3" width="7.5" style="31" customWidth="1"/>
    <col min="4" max="4" width="11.1640625" style="31" customWidth="1"/>
    <col min="5" max="5" width="9.1640625" style="31"/>
    <col min="6" max="6" width="18.6640625" style="31" customWidth="1"/>
    <col min="7" max="7" width="14" style="31" customWidth="1"/>
    <col min="8" max="11" width="9.1640625" style="31"/>
    <col min="12" max="12" width="4.83203125" style="31" customWidth="1"/>
    <col min="13" max="16384" width="9.1640625" style="31"/>
  </cols>
  <sheetData>
    <row r="1" spans="2:13" ht="16" x14ac:dyDescent="0.2">
      <c r="B1" s="30" t="s">
        <v>49</v>
      </c>
    </row>
    <row r="2" spans="2:13" x14ac:dyDescent="0.15">
      <c r="B2" s="4" t="s">
        <v>52</v>
      </c>
    </row>
    <row r="3" spans="2:13" x14ac:dyDescent="0.15">
      <c r="B3" s="4"/>
    </row>
    <row r="4" spans="2:13" x14ac:dyDescent="0.15">
      <c r="B4" s="4" t="s">
        <v>5</v>
      </c>
    </row>
    <row r="5" spans="2:13" x14ac:dyDescent="0.15">
      <c r="B5" s="4">
        <v>1</v>
      </c>
      <c r="D5" s="31" t="s">
        <v>50</v>
      </c>
    </row>
    <row r="6" spans="2:13" x14ac:dyDescent="0.15">
      <c r="B6" s="4">
        <v>2</v>
      </c>
      <c r="D6" s="31" t="s">
        <v>51</v>
      </c>
    </row>
    <row r="8" spans="2:13" x14ac:dyDescent="0.15">
      <c r="B8" s="4"/>
    </row>
    <row r="9" spans="2:13" x14ac:dyDescent="0.15">
      <c r="B9" s="4"/>
    </row>
    <row r="10" spans="2:13" ht="17" thickBot="1" x14ac:dyDescent="0.25">
      <c r="C10" s="32" t="s">
        <v>43</v>
      </c>
      <c r="D10" s="32" t="s">
        <v>44</v>
      </c>
      <c r="G10" s="33" t="s">
        <v>41</v>
      </c>
      <c r="J10" s="4"/>
    </row>
    <row r="11" spans="2:13" x14ac:dyDescent="0.15">
      <c r="C11" s="34">
        <v>344</v>
      </c>
      <c r="D11" s="34">
        <v>378</v>
      </c>
      <c r="G11" s="43">
        <f>(C11-$C$16)*(D11-$D$16)</f>
        <v>19490.159999999993</v>
      </c>
      <c r="J11" s="4"/>
      <c r="M11" s="36"/>
    </row>
    <row r="12" spans="2:13" x14ac:dyDescent="0.15">
      <c r="C12" s="34">
        <v>383</v>
      </c>
      <c r="D12" s="34">
        <v>349</v>
      </c>
      <c r="G12" s="43">
        <f t="shared" ref="G12:G15" si="0">(C12-$C$16)*(D12-$D$16)</f>
        <v>19004.159999999993</v>
      </c>
      <c r="J12" s="4"/>
    </row>
    <row r="13" spans="2:13" x14ac:dyDescent="0.15">
      <c r="C13" s="34">
        <v>611</v>
      </c>
      <c r="D13" s="34">
        <v>503</v>
      </c>
      <c r="G13" s="43">
        <f t="shared" si="0"/>
        <v>1179.3600000000024</v>
      </c>
    </row>
    <row r="14" spans="2:13" x14ac:dyDescent="0.15">
      <c r="C14" s="34">
        <v>713</v>
      </c>
      <c r="D14" s="34">
        <v>719</v>
      </c>
      <c r="G14" s="43">
        <f>(C14-$C$16)*(D14-$D$16)</f>
        <v>44714.160000000011</v>
      </c>
    </row>
    <row r="15" spans="2:13" x14ac:dyDescent="0.15">
      <c r="C15" s="37">
        <v>536</v>
      </c>
      <c r="D15" s="37">
        <v>503</v>
      </c>
      <c r="G15" s="43">
        <f t="shared" si="0"/>
        <v>234.3600000000007</v>
      </c>
    </row>
    <row r="16" spans="2:13" x14ac:dyDescent="0.15">
      <c r="B16" s="21" t="s">
        <v>11</v>
      </c>
      <c r="C16" s="38">
        <f>AVERAGE(C11:C15)</f>
        <v>517.4</v>
      </c>
      <c r="D16" s="38">
        <f>AVERAGE(D11:D15)</f>
        <v>490.4</v>
      </c>
      <c r="G16" s="44">
        <f>SUM(G11:G15)</f>
        <v>84622.2</v>
      </c>
    </row>
    <row r="17" spans="2:7" x14ac:dyDescent="0.15">
      <c r="B17" s="21" t="s">
        <v>42</v>
      </c>
      <c r="C17" s="39">
        <f>COUNT(C11:D15)</f>
        <v>10</v>
      </c>
      <c r="D17" s="40"/>
      <c r="F17" s="4"/>
      <c r="G17" s="35"/>
    </row>
    <row r="18" spans="2:7" x14ac:dyDescent="0.15">
      <c r="B18" s="4" t="s">
        <v>48</v>
      </c>
      <c r="C18" s="36">
        <v>5</v>
      </c>
      <c r="D18" s="36"/>
      <c r="F18" s="4"/>
      <c r="G18" s="41"/>
    </row>
    <row r="19" spans="2:7" x14ac:dyDescent="0.15">
      <c r="B19" s="4" t="s">
        <v>47</v>
      </c>
      <c r="C19" s="39">
        <f>G16/(C18-1)</f>
        <v>21155.55</v>
      </c>
      <c r="D19" s="40"/>
      <c r="F19" s="4"/>
      <c r="G19" s="35"/>
    </row>
    <row r="20" spans="2:7" x14ac:dyDescent="0.15">
      <c r="B20" s="4" t="s">
        <v>39</v>
      </c>
      <c r="C20" s="38">
        <f>CORREL(C11:C15,D11:D15)</f>
        <v>0.93812571333175809</v>
      </c>
    </row>
    <row r="21" spans="2:7" x14ac:dyDescent="0.15">
      <c r="F21" s="4"/>
      <c r="G21" s="42"/>
    </row>
    <row r="23" spans="2:7" x14ac:dyDescent="0.15">
      <c r="B23" s="31" t="s">
        <v>68</v>
      </c>
    </row>
    <row r="24" spans="2:7" x14ac:dyDescent="0.15">
      <c r="B24" s="3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Ejercicio 1</vt:lpstr>
      <vt:lpstr>Ejercicio 2</vt:lpstr>
      <vt:lpstr>Ejercicio 3</vt:lpstr>
      <vt:lpstr>Ejercicio 4</vt:lpstr>
      <vt:lpstr>Ejercicio #5</vt:lpstr>
      <vt:lpstr>Ejercicio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ROMPICH COTZOJAY, RUDIK ROBERTO</cp:lastModifiedBy>
  <dcterms:created xsi:type="dcterms:W3CDTF">2017-04-19T13:21:25Z</dcterms:created>
  <dcterms:modified xsi:type="dcterms:W3CDTF">2021-08-06T23:49:27Z</dcterms:modified>
</cp:coreProperties>
</file>