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II-2024\MAT-156\Clase 10\"/>
    </mc:Choice>
  </mc:AlternateContent>
  <xr:revisionPtr revIDLastSave="0" documentId="13_ncr:1_{1DD30E46-C52A-4812-8124-0DFD4685039C}" xr6:coauthVersionLast="47" xr6:coauthVersionMax="47" xr10:uidLastSave="{00000000-0000-0000-0000-000000000000}"/>
  <bookViews>
    <workbookView xWindow="20370" yWindow="600" windowWidth="20730" windowHeight="11760" xr2:uid="{6C7C4CD2-36FB-4AC8-8D84-F4C2521CCD1B}"/>
  </bookViews>
  <sheets>
    <sheet name="SEIDEL E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9" i="1" l="1"/>
  <c r="O55" i="1"/>
  <c r="O59" i="1" s="1"/>
  <c r="P55" i="1"/>
  <c r="Q55" i="1"/>
  <c r="R55" i="1"/>
  <c r="S55" i="1"/>
  <c r="S59" i="1" s="1"/>
  <c r="T55" i="1"/>
  <c r="T59" i="1" s="1"/>
  <c r="O56" i="1"/>
  <c r="P56" i="1"/>
  <c r="Q56" i="1"/>
  <c r="Q59" i="1" s="1"/>
  <c r="R56" i="1"/>
  <c r="S56" i="1"/>
  <c r="T56" i="1"/>
  <c r="O57" i="1"/>
  <c r="P57" i="1"/>
  <c r="Q57" i="1"/>
  <c r="R57" i="1"/>
  <c r="S57" i="1"/>
  <c r="T57" i="1"/>
  <c r="R59" i="1"/>
  <c r="P50" i="1"/>
  <c r="F38" i="1"/>
  <c r="D38" i="1"/>
  <c r="C38" i="1"/>
  <c r="F37" i="1"/>
  <c r="E37" i="1"/>
  <c r="C37" i="1"/>
  <c r="F36" i="1"/>
  <c r="E36" i="1"/>
  <c r="D36" i="1"/>
  <c r="C23" i="1" a="1"/>
  <c r="C23" i="1" s="1"/>
  <c r="G23" i="1" s="1" a="1"/>
  <c r="G23" i="1" s="1"/>
  <c r="P51" i="1" l="1"/>
  <c r="C44" i="1"/>
  <c r="D50" i="1"/>
  <c r="C55" i="1" s="1"/>
  <c r="C45" i="1"/>
  <c r="C46" i="1"/>
  <c r="P52" i="1" l="1"/>
  <c r="Q50" i="1" s="1"/>
  <c r="D51" i="1"/>
  <c r="C56" i="1" s="1"/>
  <c r="C47" i="1"/>
  <c r="Q51" i="1" l="1"/>
  <c r="D52" i="1"/>
  <c r="C57" i="1" s="1"/>
  <c r="C59" i="1" s="1"/>
  <c r="Q52" i="1" l="1"/>
  <c r="R50" i="1" s="1"/>
  <c r="E50" i="1"/>
  <c r="D55" i="1" s="1"/>
  <c r="R51" i="1" l="1"/>
  <c r="E51" i="1"/>
  <c r="R52" i="1" l="1"/>
  <c r="S50" i="1" s="1"/>
  <c r="E52" i="1"/>
  <c r="D57" i="1" s="1"/>
  <c r="D56" i="1"/>
  <c r="S51" i="1" l="1"/>
  <c r="S52" i="1" s="1"/>
  <c r="F50" i="1"/>
  <c r="D59" i="1"/>
  <c r="T50" i="1" l="1"/>
  <c r="E55" i="1"/>
  <c r="F51" i="1"/>
  <c r="T51" i="1" l="1"/>
  <c r="F52" i="1"/>
  <c r="E57" i="1" s="1"/>
  <c r="E56" i="1"/>
  <c r="T52" i="1" l="1"/>
  <c r="U50" i="1" s="1"/>
  <c r="G50" i="1"/>
  <c r="F55" i="1" s="1"/>
  <c r="E59" i="1"/>
  <c r="U51" i="1" l="1"/>
  <c r="U52" i="1" s="1"/>
  <c r="G51" i="1"/>
  <c r="G52" i="1" s="1"/>
  <c r="F57" i="1" s="1"/>
  <c r="F56" i="1" l="1"/>
  <c r="H50" i="1"/>
  <c r="F59" i="1"/>
  <c r="G55" i="1" l="1"/>
  <c r="H51" i="1"/>
  <c r="H52" i="1" l="1"/>
  <c r="G57" i="1" s="1"/>
  <c r="G56" i="1"/>
  <c r="I50" i="1" l="1"/>
  <c r="I51" i="1" s="1"/>
  <c r="G59" i="1"/>
  <c r="I52" i="1" l="1"/>
  <c r="H57" i="1" s="1"/>
  <c r="H55" i="1"/>
  <c r="H56" i="1"/>
  <c r="H59" i="1" l="1"/>
  <c r="J50" i="1"/>
  <c r="I55" i="1" s="1"/>
  <c r="J51" i="1" l="1"/>
  <c r="J52" i="1" s="1"/>
  <c r="I56" i="1" l="1"/>
  <c r="I57" i="1"/>
  <c r="K50" i="1"/>
  <c r="J55" i="1" s="1"/>
  <c r="K51" i="1" l="1"/>
  <c r="I59" i="1"/>
  <c r="K52" i="1"/>
  <c r="J56" i="1"/>
  <c r="J57" i="1" l="1"/>
  <c r="J59" i="1" s="1"/>
  <c r="L50" i="1"/>
  <c r="L51" i="1" l="1"/>
  <c r="K55" i="1"/>
  <c r="L52" i="1" l="1"/>
  <c r="K57" i="1" s="1"/>
  <c r="K56" i="1"/>
  <c r="K59" i="1" l="1"/>
  <c r="M50" i="1"/>
  <c r="L55" i="1" l="1"/>
  <c r="M51" i="1"/>
  <c r="M52" i="1" s="1"/>
  <c r="L57" i="1" s="1"/>
  <c r="L56" i="1" l="1"/>
  <c r="L59" i="1" s="1"/>
  <c r="N50" i="1"/>
  <c r="N51" i="1" l="1"/>
  <c r="N52" i="1" s="1"/>
  <c r="M57" i="1" s="1"/>
  <c r="M55" i="1"/>
  <c r="M56" i="1" l="1"/>
  <c r="M59" i="1" s="1"/>
  <c r="O50" i="1"/>
  <c r="N55" i="1" l="1"/>
  <c r="O51" i="1"/>
  <c r="N56" i="1" l="1"/>
  <c r="O52" i="1"/>
  <c r="N57" i="1" s="1"/>
  <c r="N5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<sst xmlns="http://schemas.openxmlformats.org/spreadsheetml/2006/main" count="44" uniqueCount="41">
  <si>
    <t>DESAFIO 3 - CLASE 10</t>
  </si>
  <si>
    <t>NOMBRE:</t>
  </si>
  <si>
    <t>RUDDY DANIEL CRUZ CHURA</t>
  </si>
  <si>
    <t>EJERCICIO:</t>
  </si>
  <si>
    <t>a</t>
  </si>
  <si>
    <t>b</t>
  </si>
  <si>
    <t>inv(a)</t>
  </si>
  <si>
    <t>x</t>
  </si>
  <si>
    <t>Ax= b</t>
  </si>
  <si>
    <t>despejar los elementos de la diagonal</t>
  </si>
  <si>
    <t>x= M x + c</t>
  </si>
  <si>
    <t>M</t>
  </si>
  <si>
    <t>c</t>
  </si>
  <si>
    <t>x1</t>
  </si>
  <si>
    <t>x2</t>
  </si>
  <si>
    <t>x3</t>
  </si>
  <si>
    <t>encontrar el alfa = indicador de convergencia</t>
  </si>
  <si>
    <t>alfa1</t>
  </si>
  <si>
    <t>alfa 2</t>
  </si>
  <si>
    <t>si alfa &lt;= 1 el sistema converge</t>
  </si>
  <si>
    <t>alfa 3</t>
  </si>
  <si>
    <t>si alfa &gt; 1  converge o lentamente o no converge</t>
  </si>
  <si>
    <t>maximo</t>
  </si>
  <si>
    <t>E1</t>
  </si>
  <si>
    <t>E2</t>
  </si>
  <si>
    <t>E3</t>
  </si>
  <si>
    <t>ERROR</t>
  </si>
  <si>
    <t>arena %</t>
  </si>
  <si>
    <t>grano fino %</t>
  </si>
  <si>
    <t>grano grueso %</t>
  </si>
  <si>
    <t>cantera 1</t>
  </si>
  <si>
    <t>cantera 2</t>
  </si>
  <si>
    <t>cantera 3</t>
  </si>
  <si>
    <t>Un ingeniero civil requiere 4800, 5810,5690 de arena, grano fino y grano grueso</t>
  </si>
  <si>
    <t>respectivamente</t>
  </si>
  <si>
    <t>determinar la cantidad de metros cubicos que se debe transportar de material</t>
  </si>
  <si>
    <t>desde cada cantera ,para cumplir con sus requerimientos</t>
  </si>
  <si>
    <t>SOLUCIÓN:</t>
  </si>
  <si>
    <t>0.52x1 +0.2x2 +0.25x3 =4800</t>
  </si>
  <si>
    <t>0.52x1 = -0.2x2 -0.25x3 +4800</t>
  </si>
  <si>
    <t>x1 = -0.2/0.52x2-0.25/0.52x3+4800/0.52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</si>
</sst>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1" fillId="9" borderId="1" xfId="0" applyFont="1" applyFill="1" applyBorder="1"/>
    <xf numFmtId="0" fontId="0" fillId="10" borderId="0" xfId="0" applyFill="1"/>
    <xf numFmtId="0" fontId="2" fillId="7" borderId="0" xfId="0" applyFont="1" applyFill="1" applyAlignment="1">
      <alignment horizontal="center"/>
    </xf>
    <xf numFmtId="0" fontId="0" fillId="0" borderId="1" xfId="0" applyBorder="1"/>
    <xf numFmtId="0" fontId="2" fillId="7" borderId="1" xfId="0" applyFont="1" applyFill="1" applyBorder="1" applyAlignment="1">
      <alignment horizontal="center"/>
    </xf>
    <xf numFmtId="0" fontId="0" fillId="0" borderId="2" xfId="0" applyBorder="1"/>
    <xf numFmtId="0" fontId="0" fillId="11" borderId="1" xfId="0" applyFill="1" applyBorder="1"/>
    <xf numFmtId="0" fontId="0" fillId="12" borderId="0" xfId="0" applyFill="1"/>
    <xf numFmtId="0" fontId="0" fillId="13" borderId="0" xfId="0" applyFill="1"/>
    <xf numFmtId="0" fontId="0" fillId="6" borderId="0" xfId="0" applyFill="1" applyAlignment="1">
      <alignment horizontal="center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6A99-7F5D-4418-8AF2-A71D49802944}">
  <dimension ref="A1:AL61"/>
  <sheetViews>
    <sheetView tabSelected="1" topLeftCell="A49" zoomScaleNormal="100" workbookViewId="0">
      <selection activeCell="H54" sqref="H54"/>
    </sheetView>
  </sheetViews>
  <sheetFormatPr baseColWidth="10" defaultRowHeight="15" x14ac:dyDescent="0.25"/>
  <cols>
    <col min="7" max="7" width="10.42578125" bestFit="1" customWidth="1"/>
    <col min="11" max="11" width="10.140625" customWidth="1"/>
    <col min="16" max="16" width="12" bestFit="1" customWidth="1"/>
  </cols>
  <sheetData>
    <row r="1" spans="1:5" x14ac:dyDescent="0.25">
      <c r="A1" s="1" t="s">
        <v>0</v>
      </c>
      <c r="B1" s="2"/>
    </row>
    <row r="2" spans="1:5" x14ac:dyDescent="0.25">
      <c r="A2" s="2" t="s">
        <v>1</v>
      </c>
      <c r="B2" s="2" t="s">
        <v>2</v>
      </c>
      <c r="C2" s="2"/>
    </row>
    <row r="3" spans="1:5" x14ac:dyDescent="0.25">
      <c r="A3" s="1" t="s">
        <v>3</v>
      </c>
    </row>
    <row r="4" spans="1:5" x14ac:dyDescent="0.25">
      <c r="C4" s="3" t="s">
        <v>27</v>
      </c>
      <c r="D4" s="3" t="s">
        <v>28</v>
      </c>
      <c r="E4" s="3" t="s">
        <v>29</v>
      </c>
    </row>
    <row r="5" spans="1:5" x14ac:dyDescent="0.25">
      <c r="B5" t="s">
        <v>30</v>
      </c>
      <c r="C5" s="14">
        <v>52</v>
      </c>
      <c r="D5" s="14">
        <v>30</v>
      </c>
      <c r="E5" s="14">
        <v>18</v>
      </c>
    </row>
    <row r="6" spans="1:5" x14ac:dyDescent="0.25">
      <c r="B6" t="s">
        <v>31</v>
      </c>
      <c r="C6" s="14">
        <v>20</v>
      </c>
      <c r="D6" s="14">
        <v>50</v>
      </c>
      <c r="E6" s="14">
        <v>30</v>
      </c>
    </row>
    <row r="7" spans="1:5" x14ac:dyDescent="0.25">
      <c r="B7" t="s">
        <v>32</v>
      </c>
      <c r="C7" s="14">
        <v>25</v>
      </c>
      <c r="D7" s="14">
        <v>20</v>
      </c>
      <c r="E7" s="14">
        <v>55</v>
      </c>
    </row>
    <row r="9" spans="1:5" x14ac:dyDescent="0.25">
      <c r="B9" t="s">
        <v>33</v>
      </c>
    </row>
    <row r="10" spans="1:5" x14ac:dyDescent="0.25">
      <c r="B10" t="s">
        <v>34</v>
      </c>
    </row>
    <row r="12" spans="1:5" x14ac:dyDescent="0.25">
      <c r="B12" t="s">
        <v>35</v>
      </c>
    </row>
    <row r="13" spans="1:5" x14ac:dyDescent="0.25">
      <c r="B13" t="s">
        <v>36</v>
      </c>
    </row>
    <row r="15" spans="1:5" x14ac:dyDescent="0.25">
      <c r="A15" s="1" t="s">
        <v>37</v>
      </c>
    </row>
    <row r="18" spans="3:9" x14ac:dyDescent="0.25">
      <c r="D18" s="3" t="s">
        <v>4</v>
      </c>
      <c r="G18" s="3" t="s">
        <v>5</v>
      </c>
    </row>
    <row r="19" spans="3:9" x14ac:dyDescent="0.25">
      <c r="C19" s="15">
        <v>0.52</v>
      </c>
      <c r="D19" s="15">
        <v>0.2</v>
      </c>
      <c r="E19" s="15">
        <v>0.25</v>
      </c>
      <c r="G19" s="15">
        <v>4800</v>
      </c>
    </row>
    <row r="20" spans="3:9" x14ac:dyDescent="0.25">
      <c r="C20" s="15">
        <v>0.3</v>
      </c>
      <c r="D20" s="15">
        <v>0.5</v>
      </c>
      <c r="E20" s="15">
        <v>0.2</v>
      </c>
      <c r="G20" s="15">
        <v>5810</v>
      </c>
    </row>
    <row r="21" spans="3:9" x14ac:dyDescent="0.25">
      <c r="C21" s="15">
        <v>0.18</v>
      </c>
      <c r="D21" s="15">
        <v>0.3</v>
      </c>
      <c r="E21" s="15">
        <v>0.55000000000000004</v>
      </c>
      <c r="G21" s="15">
        <v>5690</v>
      </c>
    </row>
    <row r="22" spans="3:9" x14ac:dyDescent="0.25">
      <c r="D22" t="s">
        <v>6</v>
      </c>
      <c r="G22" t="s">
        <v>7</v>
      </c>
    </row>
    <row r="23" spans="3:9" x14ac:dyDescent="0.25">
      <c r="C23" cm="1">
        <f t="array" ref="C23:E25">MINVERSE(C19:E21)</f>
        <v>2.5</v>
      </c>
      <c r="D23">
        <v>-0.40697674418604657</v>
      </c>
      <c r="E23">
        <v>-0.98837209302325568</v>
      </c>
      <c r="G23" s="18" cm="1">
        <f t="array" ref="G23:G25">MMULT(_xlfn.ANCHORARRAY(C23),G19:G21)</f>
        <v>4011.6279069767443</v>
      </c>
    </row>
    <row r="24" spans="3:9" x14ac:dyDescent="0.25">
      <c r="C24">
        <v>-1.4999999999999998</v>
      </c>
      <c r="D24">
        <v>2.8023255813953489</v>
      </c>
      <c r="E24">
        <v>-0.33720930232558155</v>
      </c>
      <c r="G24" s="18">
        <v>7162.790697674418</v>
      </c>
    </row>
    <row r="25" spans="3:9" x14ac:dyDescent="0.25">
      <c r="C25">
        <v>-1.2909570053780891E-16</v>
      </c>
      <c r="D25">
        <v>-1.3953488372093024</v>
      </c>
      <c r="E25">
        <v>2.3255813953488373</v>
      </c>
      <c r="G25" s="18">
        <v>5125.5813953488359</v>
      </c>
    </row>
    <row r="28" spans="3:9" x14ac:dyDescent="0.25">
      <c r="D28" t="s">
        <v>8</v>
      </c>
    </row>
    <row r="29" spans="3:9" x14ac:dyDescent="0.25">
      <c r="C29" s="4">
        <v>0.52</v>
      </c>
      <c r="D29" s="5">
        <v>0.2</v>
      </c>
      <c r="E29" s="5">
        <v>0.25</v>
      </c>
      <c r="G29" s="6">
        <v>4800</v>
      </c>
      <c r="I29" t="s">
        <v>38</v>
      </c>
    </row>
    <row r="30" spans="3:9" x14ac:dyDescent="0.25">
      <c r="C30" s="5">
        <v>0.3</v>
      </c>
      <c r="D30" s="4">
        <v>0.5</v>
      </c>
      <c r="E30" s="5">
        <v>0.2</v>
      </c>
      <c r="G30" s="6">
        <v>5810</v>
      </c>
      <c r="I30" t="s">
        <v>39</v>
      </c>
    </row>
    <row r="31" spans="3:9" x14ac:dyDescent="0.25">
      <c r="C31" s="5">
        <v>0.18</v>
      </c>
      <c r="D31" s="5">
        <v>0.3</v>
      </c>
      <c r="E31" s="4">
        <v>0.55000000000000004</v>
      </c>
      <c r="G31" s="6">
        <v>5690</v>
      </c>
      <c r="I31" t="s">
        <v>40</v>
      </c>
    </row>
    <row r="34" spans="2:8" x14ac:dyDescent="0.25">
      <c r="C34" t="s">
        <v>9</v>
      </c>
      <c r="F34" t="s">
        <v>10</v>
      </c>
    </row>
    <row r="35" spans="2:8" x14ac:dyDescent="0.25">
      <c r="D35" t="s">
        <v>11</v>
      </c>
      <c r="F35" t="s">
        <v>12</v>
      </c>
    </row>
    <row r="36" spans="2:8" x14ac:dyDescent="0.25">
      <c r="B36" t="s">
        <v>13</v>
      </c>
      <c r="C36" s="16">
        <v>0</v>
      </c>
      <c r="D36" s="16">
        <f>+-D29/C29</f>
        <v>-0.38461538461538464</v>
      </c>
      <c r="E36" s="16">
        <f>+-E29/C29</f>
        <v>-0.48076923076923073</v>
      </c>
      <c r="F36" s="17">
        <f>+G29/C29</f>
        <v>9230.7692307692305</v>
      </c>
    </row>
    <row r="37" spans="2:8" x14ac:dyDescent="0.25">
      <c r="B37" t="s">
        <v>14</v>
      </c>
      <c r="C37" s="16">
        <f>+-C30/D30</f>
        <v>-0.6</v>
      </c>
      <c r="D37" s="16">
        <v>0</v>
      </c>
      <c r="E37" s="16">
        <f>+-E30/D30</f>
        <v>-0.4</v>
      </c>
      <c r="F37" s="17">
        <f>+G30/D30</f>
        <v>11620</v>
      </c>
    </row>
    <row r="38" spans="2:8" x14ac:dyDescent="0.25">
      <c r="B38" t="s">
        <v>15</v>
      </c>
      <c r="C38" s="16">
        <f>+-C31/E31</f>
        <v>-0.32727272727272722</v>
      </c>
      <c r="D38" s="16">
        <f>+-D31/E31</f>
        <v>-0.54545454545454541</v>
      </c>
      <c r="E38" s="16">
        <v>0</v>
      </c>
      <c r="F38" s="17">
        <f>+G31/E31</f>
        <v>10345.454545454544</v>
      </c>
    </row>
    <row r="42" spans="2:8" x14ac:dyDescent="0.25">
      <c r="C42" t="s">
        <v>16</v>
      </c>
    </row>
    <row r="43" spans="2:8" x14ac:dyDescent="0.25">
      <c r="B43" s="7"/>
      <c r="C43" s="7"/>
      <c r="D43" s="7"/>
      <c r="E43" s="7"/>
      <c r="F43" s="7"/>
      <c r="G43" s="7"/>
      <c r="H43" s="7"/>
    </row>
    <row r="44" spans="2:8" x14ac:dyDescent="0.25">
      <c r="B44" s="7" t="s">
        <v>17</v>
      </c>
      <c r="C44" s="7">
        <f>+ABS(D36)+ABS(E36)</f>
        <v>0.86538461538461542</v>
      </c>
      <c r="D44" s="7"/>
      <c r="E44" s="7"/>
      <c r="F44" s="7"/>
      <c r="G44" s="7"/>
      <c r="H44" s="7"/>
    </row>
    <row r="45" spans="2:8" x14ac:dyDescent="0.25">
      <c r="B45" s="7" t="s">
        <v>18</v>
      </c>
      <c r="C45" s="7">
        <f>+ABS(C37)+ABS(E37)</f>
        <v>1</v>
      </c>
      <c r="D45" s="7"/>
      <c r="E45" s="7" t="s">
        <v>19</v>
      </c>
      <c r="F45" s="7"/>
      <c r="G45" s="7"/>
      <c r="H45" s="7"/>
    </row>
    <row r="46" spans="2:8" x14ac:dyDescent="0.25">
      <c r="B46" s="7" t="s">
        <v>20</v>
      </c>
      <c r="C46" s="7">
        <f>+ABS(C38)+ABS(D38)</f>
        <v>0.87272727272727257</v>
      </c>
      <c r="D46" s="7"/>
      <c r="E46" s="7" t="s">
        <v>21</v>
      </c>
      <c r="F46" s="7"/>
      <c r="G46" s="7"/>
      <c r="H46" s="7"/>
    </row>
    <row r="47" spans="2:8" x14ac:dyDescent="0.25">
      <c r="B47" s="7" t="s">
        <v>22</v>
      </c>
      <c r="C47" s="8">
        <f>+MAX(C44:C46)</f>
        <v>1</v>
      </c>
      <c r="D47" s="7"/>
      <c r="E47" s="7"/>
      <c r="F47" s="7"/>
      <c r="G47" s="7"/>
      <c r="H47" s="7"/>
    </row>
    <row r="49" spans="2:38" x14ac:dyDescent="0.25">
      <c r="C49" s="9">
        <v>0</v>
      </c>
      <c r="D49" s="9">
        <v>1</v>
      </c>
      <c r="E49" s="9">
        <v>2</v>
      </c>
      <c r="F49" s="9">
        <v>3</v>
      </c>
      <c r="G49" s="9">
        <v>4</v>
      </c>
      <c r="H49" s="9">
        <v>5</v>
      </c>
      <c r="I49" s="9">
        <v>6</v>
      </c>
      <c r="J49" s="9">
        <v>7</v>
      </c>
      <c r="K49" s="9">
        <v>8</v>
      </c>
      <c r="L49" s="9">
        <v>9</v>
      </c>
      <c r="M49" s="9">
        <v>10</v>
      </c>
      <c r="N49" s="9">
        <v>11</v>
      </c>
      <c r="O49" s="9">
        <v>12</v>
      </c>
      <c r="P49" s="9">
        <v>13</v>
      </c>
      <c r="Q49" s="9">
        <v>14</v>
      </c>
      <c r="R49" s="9">
        <v>15</v>
      </c>
      <c r="S49" s="9">
        <v>16</v>
      </c>
      <c r="T49" s="9">
        <v>17</v>
      </c>
      <c r="U49" s="9">
        <v>18</v>
      </c>
    </row>
    <row r="50" spans="2:38" ht="15.75" x14ac:dyDescent="0.25">
      <c r="B50" s="10" t="s">
        <v>13</v>
      </c>
      <c r="C50" s="11">
        <v>0</v>
      </c>
      <c r="D50" s="11">
        <f>+$D$36*C51+ $E$36*C52+$F$36</f>
        <v>9230.7692307692305</v>
      </c>
      <c r="E50" s="11">
        <f t="shared" ref="E50:O50" si="0">+$D$36*D51+ $E$36*D52+$F$36</f>
        <v>4965.1425497579348</v>
      </c>
      <c r="F50" s="11">
        <f t="shared" si="0"/>
        <v>4176.9273652651809</v>
      </c>
      <c r="G50" s="11">
        <f t="shared" si="0"/>
        <v>4037.8301432990738</v>
      </c>
      <c r="H50" s="11">
        <f t="shared" si="0"/>
        <v>4015.0686585307085</v>
      </c>
      <c r="I50" s="11">
        <f t="shared" si="0"/>
        <v>4011.853362558868</v>
      </c>
      <c r="J50" s="11">
        <f t="shared" si="0"/>
        <v>4011.5558848591481</v>
      </c>
      <c r="K50" s="18">
        <f t="shared" si="0"/>
        <v>4011.5842209617722</v>
      </c>
      <c r="L50" s="11">
        <f t="shared" si="0"/>
        <v>4011.6119203829367</v>
      </c>
      <c r="M50" s="11">
        <f t="shared" si="0"/>
        <v>4011.6229293542638</v>
      </c>
      <c r="N50" s="11">
        <f t="shared" si="0"/>
        <v>4011.6264771873193</v>
      </c>
      <c r="O50" s="19">
        <f t="shared" si="0"/>
        <v>4011.6275156928341</v>
      </c>
      <c r="P50" s="11">
        <f t="shared" ref="P50" si="1">+$D$36*O51+ $E$36*O52+$F$36</f>
        <v>4011.6278032988203</v>
      </c>
      <c r="Q50" s="11">
        <f t="shared" ref="Q50" si="2">+$D$36*P51+ $E$36*P52+$F$36</f>
        <v>4011.6278801314402</v>
      </c>
      <c r="R50" s="11">
        <f t="shared" ref="R50" si="3">+$D$36*Q51+ $E$36*Q52+$F$36</f>
        <v>4011.6279001446637</v>
      </c>
      <c r="S50" s="11">
        <f t="shared" ref="S50" si="4">+$D$36*R51+ $E$36*R52+$F$36</f>
        <v>4011.6279052611262</v>
      </c>
      <c r="T50" s="11">
        <f t="shared" ref="T50" si="5">+$D$36*S51+ $E$36*S52+$F$36</f>
        <v>4011.6279065505087</v>
      </c>
      <c r="U50" s="11">
        <f t="shared" ref="U50" si="6">+$D$36*T51+ $E$36*T52+$F$36</f>
        <v>4011.6279068717668</v>
      </c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</row>
    <row r="51" spans="2:38" ht="15.75" x14ac:dyDescent="0.25">
      <c r="B51" s="10" t="s">
        <v>14</v>
      </c>
      <c r="C51" s="11">
        <v>0</v>
      </c>
      <c r="D51" s="11">
        <f>+$C$37*D50+$E$37*C52+$F$37</f>
        <v>6081.5384615384619</v>
      </c>
      <c r="E51" s="11">
        <f t="shared" ref="E51:O51" si="7">+$C$37*E50+$E$37*D52+$F$37</f>
        <v>7038.0053792361487</v>
      </c>
      <c r="F51" s="11">
        <f t="shared" si="7"/>
        <v>7161.2088700970908</v>
      </c>
      <c r="G51" s="11">
        <f t="shared" si="7"/>
        <v>7168.3634316764546</v>
      </c>
      <c r="H51" s="11">
        <f t="shared" si="7"/>
        <v>7165.3722269155896</v>
      </c>
      <c r="I51" s="11">
        <f t="shared" si="7"/>
        <v>7163.6690927266463</v>
      </c>
      <c r="J51" s="11">
        <f t="shared" si="7"/>
        <v>7163.0550749598497</v>
      </c>
      <c r="K51" s="18">
        <f t="shared" si="7"/>
        <v>7162.8651632502833</v>
      </c>
      <c r="L51" s="11">
        <f t="shared" si="7"/>
        <v>7162.8108177689319</v>
      </c>
      <c r="M51" s="11">
        <f t="shared" si="7"/>
        <v>7162.7959812962481</v>
      </c>
      <c r="N51" s="11">
        <f t="shared" si="7"/>
        <v>7162.7920567222573</v>
      </c>
      <c r="O51" s="19">
        <f t="shared" si="7"/>
        <v>7162.7910417918592</v>
      </c>
      <c r="P51" s="11">
        <f t="shared" ref="P51" si="8">+$C$37*P50+$E$37*O52+$F$37</f>
        <v>7162.7907837387211</v>
      </c>
      <c r="Q51" s="11">
        <f t="shared" ref="Q51" si="9">+$C$37*Q50+$E$37*P52+$F$37</f>
        <v>7162.7907189868838</v>
      </c>
      <c r="R51" s="11">
        <f t="shared" ref="R51" si="10">+$C$37*R50+$E$37*Q52+$F$37</f>
        <v>7162.7907029093649</v>
      </c>
      <c r="S51" s="11">
        <f t="shared" ref="S51" si="11">+$C$37*S50+$E$37*R52+$F$37</f>
        <v>7162.7906989515786</v>
      </c>
      <c r="T51" s="11">
        <f t="shared" ref="T51" si="12">+$C$37*T50+$E$37*S52+$F$37</f>
        <v>7162.7906979842228</v>
      </c>
      <c r="U51" s="11">
        <f t="shared" ref="U51" si="13">+$C$37*U50+$E$37*T52+$F$37</f>
        <v>7162.7906977492003</v>
      </c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 spans="2:38" ht="15.75" x14ac:dyDescent="0.25">
      <c r="B52" s="10" t="s">
        <v>15</v>
      </c>
      <c r="C52" s="11">
        <v>0</v>
      </c>
      <c r="D52" s="11">
        <f>+$C$38*D50+$D$38*D51+$F$38</f>
        <v>4007.2727272727261</v>
      </c>
      <c r="E52" s="11">
        <f t="shared" ref="E52:O52" si="14">+$C$38*E50+$D$38*E51+$F$38</f>
        <v>4881.5867768595026</v>
      </c>
      <c r="F52" s="11">
        <f t="shared" si="14"/>
        <v>5072.3462058602536</v>
      </c>
      <c r="G52" s="11">
        <f t="shared" si="14"/>
        <v>5113.9664449149632</v>
      </c>
      <c r="H52" s="11">
        <f t="shared" si="14"/>
        <v>5123.0472243450822</v>
      </c>
      <c r="I52" s="11">
        <f t="shared" si="14"/>
        <v>5125.0284853116536</v>
      </c>
      <c r="J52" s="11">
        <f t="shared" si="14"/>
        <v>5125.4607604316334</v>
      </c>
      <c r="K52" s="18">
        <f t="shared" si="14"/>
        <v>5125.5550750032644</v>
      </c>
      <c r="L52" s="11">
        <f t="shared" si="14"/>
        <v>5125.5756527279846</v>
      </c>
      <c r="M52" s="11">
        <f t="shared" si="14"/>
        <v>5125.580142413377</v>
      </c>
      <c r="N52" s="11">
        <f t="shared" si="14"/>
        <v>5125.5811219810994</v>
      </c>
      <c r="O52" s="19">
        <f t="shared" si="14"/>
        <v>5125.5813357049665</v>
      </c>
      <c r="P52" s="11">
        <f t="shared" ref="P52:U52" si="15">+$C$38*P50+$D$38*P51+$F$38</f>
        <v>5125.5813823356284</v>
      </c>
      <c r="Q52" s="11">
        <f t="shared" si="15"/>
        <v>5125.5813925095918</v>
      </c>
      <c r="R52" s="11">
        <f t="shared" si="15"/>
        <v>5125.5813947293645</v>
      </c>
      <c r="S52" s="11">
        <f t="shared" si="15"/>
        <v>5125.5813952136787</v>
      </c>
      <c r="T52" s="11">
        <f t="shared" si="15"/>
        <v>5125.5813953193474</v>
      </c>
      <c r="U52" s="11">
        <f t="shared" si="15"/>
        <v>5125.5813953424022</v>
      </c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5" spans="2:38" ht="15.75" x14ac:dyDescent="0.25">
      <c r="B55" s="12" t="s">
        <v>23</v>
      </c>
      <c r="C55" s="11">
        <f>ABS(D50-C50)</f>
        <v>9230.7692307692305</v>
      </c>
      <c r="D55" s="11">
        <f>ABS(E50-D50)</f>
        <v>4265.6266810112957</v>
      </c>
      <c r="E55" s="11">
        <f t="shared" ref="D55:N57" si="16">ABS(F50-E50)</f>
        <v>788.21518449275391</v>
      </c>
      <c r="F55" s="11">
        <f t="shared" si="16"/>
        <v>139.0972219661071</v>
      </c>
      <c r="G55" s="11">
        <f t="shared" si="16"/>
        <v>22.761484768365335</v>
      </c>
      <c r="H55" s="11">
        <f t="shared" si="16"/>
        <v>3.2152959718405327</v>
      </c>
      <c r="I55" s="11">
        <f t="shared" si="16"/>
        <v>0.29747769971982052</v>
      </c>
      <c r="J55" s="11">
        <f t="shared" si="16"/>
        <v>2.8336102624052728E-2</v>
      </c>
      <c r="K55" s="11">
        <f t="shared" si="16"/>
        <v>2.769942116447055E-2</v>
      </c>
      <c r="L55" s="11">
        <f t="shared" si="16"/>
        <v>1.100897132710088E-2</v>
      </c>
      <c r="M55" s="11">
        <f t="shared" si="16"/>
        <v>3.5478330555633875E-3</v>
      </c>
      <c r="N55" s="11">
        <f t="shared" si="16"/>
        <v>1.0385055147708044E-3</v>
      </c>
      <c r="O55" s="11">
        <f t="shared" ref="O55:O57" si="17">ABS(P50-O50)</f>
        <v>2.8760598615917843E-4</v>
      </c>
      <c r="P55" s="11">
        <f t="shared" ref="P55:P57" si="18">ABS(Q50-P50)</f>
        <v>7.6832619924971368E-5</v>
      </c>
      <c r="Q55" s="11">
        <f t="shared" ref="Q55:Q57" si="19">ABS(R50-Q50)</f>
        <v>2.0013223547721282E-5</v>
      </c>
      <c r="R55" s="11">
        <f t="shared" ref="R55:R57" si="20">ABS(S50-R50)</f>
        <v>5.1164624892408028E-6</v>
      </c>
      <c r="S55" s="11">
        <f t="shared" ref="S55:S57" si="21">ABS(T50-S50)</f>
        <v>1.2893824532511644E-6</v>
      </c>
      <c r="T55" s="11">
        <f t="shared" ref="T55:T57" si="22">ABS(U50-T50)</f>
        <v>3.2125808502314612E-7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2:38" ht="15.75" x14ac:dyDescent="0.25">
      <c r="B56" s="12" t="s">
        <v>24</v>
      </c>
      <c r="C56" s="11">
        <f>ABS(D51-C51)</f>
        <v>6081.5384615384619</v>
      </c>
      <c r="D56" s="11">
        <f t="shared" si="16"/>
        <v>956.46691769768677</v>
      </c>
      <c r="E56" s="11">
        <f t="shared" si="16"/>
        <v>123.20349086094211</v>
      </c>
      <c r="F56" s="11">
        <f t="shared" si="16"/>
        <v>7.1545615793638717</v>
      </c>
      <c r="G56" s="11">
        <f t="shared" si="16"/>
        <v>2.9912047608650028</v>
      </c>
      <c r="H56" s="11">
        <f t="shared" si="16"/>
        <v>1.7031341889432952</v>
      </c>
      <c r="I56" s="11">
        <f t="shared" si="16"/>
        <v>0.61401776679667819</v>
      </c>
      <c r="J56" s="11">
        <f t="shared" si="16"/>
        <v>0.18991170956633141</v>
      </c>
      <c r="K56" s="11">
        <f t="shared" si="16"/>
        <v>5.4345481351447233E-2</v>
      </c>
      <c r="L56" s="11">
        <f t="shared" si="16"/>
        <v>1.4836472683782631E-2</v>
      </c>
      <c r="M56" s="11">
        <f t="shared" si="16"/>
        <v>3.9245739908437827E-3</v>
      </c>
      <c r="N56" s="11">
        <f t="shared" si="16"/>
        <v>1.0149303980142577E-3</v>
      </c>
      <c r="O56" s="11">
        <f t="shared" si="17"/>
        <v>2.5805313816817943E-4</v>
      </c>
      <c r="P56" s="11">
        <f t="shared" si="18"/>
        <v>6.4751837271614932E-5</v>
      </c>
      <c r="Q56" s="11">
        <f t="shared" si="19"/>
        <v>1.6077518921520095E-5</v>
      </c>
      <c r="R56" s="11">
        <f t="shared" si="20"/>
        <v>3.9577862480655313E-6</v>
      </c>
      <c r="S56" s="11">
        <f t="shared" si="21"/>
        <v>9.6735584520502016E-7</v>
      </c>
      <c r="T56" s="11">
        <f t="shared" si="22"/>
        <v>2.3502252588514239E-7</v>
      </c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2:38" ht="15.75" x14ac:dyDescent="0.25">
      <c r="B57" s="12" t="s">
        <v>25</v>
      </c>
      <c r="C57" s="11">
        <f>ABS(D52-C52)</f>
        <v>4007.2727272727261</v>
      </c>
      <c r="D57" s="11">
        <f t="shared" si="16"/>
        <v>874.31404958677649</v>
      </c>
      <c r="E57" s="11">
        <f t="shared" si="16"/>
        <v>190.75942900075097</v>
      </c>
      <c r="F57" s="11">
        <f t="shared" si="16"/>
        <v>41.6202390547096</v>
      </c>
      <c r="G57" s="11">
        <f t="shared" si="16"/>
        <v>9.080779430119037</v>
      </c>
      <c r="H57" s="11">
        <f t="shared" si="16"/>
        <v>1.9812609665714263</v>
      </c>
      <c r="I57" s="11">
        <f t="shared" si="16"/>
        <v>0.43227511997974943</v>
      </c>
      <c r="J57" s="11">
        <f t="shared" si="16"/>
        <v>9.4314571631002764E-2</v>
      </c>
      <c r="K57" s="11">
        <f t="shared" si="16"/>
        <v>2.0577724720169499E-2</v>
      </c>
      <c r="L57" s="11">
        <f t="shared" si="16"/>
        <v>4.4896853924001334E-3</v>
      </c>
      <c r="M57" s="11">
        <f t="shared" si="16"/>
        <v>9.7956772242469015E-4</v>
      </c>
      <c r="N57" s="11">
        <f t="shared" si="16"/>
        <v>2.1372386709117563E-4</v>
      </c>
      <c r="O57" s="11">
        <f t="shared" si="17"/>
        <v>4.6630661927338224E-5</v>
      </c>
      <c r="P57" s="11">
        <f t="shared" si="18"/>
        <v>1.0173963346460368E-5</v>
      </c>
      <c r="Q57" s="11">
        <f t="shared" si="19"/>
        <v>2.2197727957973257E-6</v>
      </c>
      <c r="R57" s="11">
        <f t="shared" si="20"/>
        <v>4.8431411414640024E-7</v>
      </c>
      <c r="S57" s="11">
        <f t="shared" si="21"/>
        <v>1.0566873243078589E-7</v>
      </c>
      <c r="T57" s="11">
        <f t="shared" si="22"/>
        <v>2.3054781195241958E-8</v>
      </c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2:38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2:38" ht="15.75" x14ac:dyDescent="0.25">
      <c r="B59" s="12" t="s">
        <v>26</v>
      </c>
      <c r="C59" s="11">
        <f>MAX(C55:C57)</f>
        <v>9230.7692307692305</v>
      </c>
      <c r="D59" s="11">
        <f t="shared" ref="D59:N59" si="23">MAX(D55:D57)</f>
        <v>4265.6266810112957</v>
      </c>
      <c r="E59" s="11">
        <f t="shared" si="23"/>
        <v>788.21518449275391</v>
      </c>
      <c r="F59" s="11">
        <f t="shared" si="23"/>
        <v>139.0972219661071</v>
      </c>
      <c r="G59" s="11">
        <f t="shared" si="23"/>
        <v>22.761484768365335</v>
      </c>
      <c r="H59" s="11">
        <f t="shared" si="23"/>
        <v>3.2152959718405327</v>
      </c>
      <c r="I59" s="11">
        <f t="shared" si="23"/>
        <v>0.61401776679667819</v>
      </c>
      <c r="J59" s="11">
        <f t="shared" si="23"/>
        <v>0.18991170956633141</v>
      </c>
      <c r="K59" s="11">
        <f t="shared" si="23"/>
        <v>5.4345481351447233E-2</v>
      </c>
      <c r="L59" s="11">
        <f t="shared" si="23"/>
        <v>1.4836472683782631E-2</v>
      </c>
      <c r="M59" s="11">
        <f t="shared" si="23"/>
        <v>3.9245739908437827E-3</v>
      </c>
      <c r="N59" s="11">
        <f t="shared" si="23"/>
        <v>1.0385055147708044E-3</v>
      </c>
      <c r="O59" s="11">
        <f t="shared" ref="O59:T59" si="24">MAX(O55:O57)</f>
        <v>2.8760598615917843E-4</v>
      </c>
      <c r="P59" s="11">
        <f>MAX(P55:P57)</f>
        <v>7.6832619924971368E-5</v>
      </c>
      <c r="Q59" s="11">
        <f t="shared" si="24"/>
        <v>2.0013223547721282E-5</v>
      </c>
      <c r="R59" s="11">
        <f t="shared" si="24"/>
        <v>5.1164624892408028E-6</v>
      </c>
      <c r="S59" s="11">
        <f t="shared" si="24"/>
        <v>1.2893824532511644E-6</v>
      </c>
      <c r="T59" s="11">
        <f t="shared" si="24"/>
        <v>3.2125808502314612E-7</v>
      </c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2:38" x14ac:dyDescent="0.25">
      <c r="C60" s="13"/>
      <c r="D60" s="13"/>
      <c r="E60" s="13"/>
    </row>
    <row r="61" spans="2:38" x14ac:dyDescent="0.25">
      <c r="C61" s="11"/>
      <c r="D61" s="11"/>
      <c r="E6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SEIDEL 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</dc:creator>
  <cp:lastModifiedBy>Rudolph</cp:lastModifiedBy>
  <dcterms:created xsi:type="dcterms:W3CDTF">2024-09-17T14:34:20Z</dcterms:created>
  <dcterms:modified xsi:type="dcterms:W3CDTF">2024-09-18T22:20:01Z</dcterms:modified>
</cp:coreProperties>
</file>