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dra\"/>
    </mc:Choice>
  </mc:AlternateContent>
  <xr:revisionPtr revIDLastSave="0" documentId="13_ncr:1_{CB60662F-534A-42F3-BB5A-985CDE4F715F}" xr6:coauthVersionLast="47" xr6:coauthVersionMax="47" xr10:uidLastSave="{00000000-0000-0000-0000-000000000000}"/>
  <bookViews>
    <workbookView xWindow="-108" yWindow="-108" windowWidth="23256" windowHeight="12456" xr2:uid="{103A7BA1-288B-4362-AC00-069C9BBD67D4}"/>
  </bookViews>
  <sheets>
    <sheet name="Ambuja C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" i="1" l="1"/>
  <c r="E100" i="1"/>
  <c r="F100" i="1"/>
  <c r="G100" i="1"/>
  <c r="C100" i="1"/>
  <c r="D91" i="1"/>
  <c r="E91" i="1"/>
  <c r="F91" i="1"/>
  <c r="G91" i="1"/>
  <c r="C91" i="1"/>
  <c r="D76" i="1"/>
  <c r="E76" i="1"/>
  <c r="F76" i="1"/>
  <c r="G76" i="1"/>
  <c r="C76" i="1"/>
  <c r="D72" i="1"/>
  <c r="E72" i="1"/>
  <c r="F72" i="1"/>
  <c r="G72" i="1"/>
  <c r="C72" i="1"/>
  <c r="D67" i="1"/>
  <c r="E67" i="1"/>
  <c r="F67" i="1"/>
  <c r="G67" i="1"/>
  <c r="C67" i="1"/>
  <c r="D64" i="1"/>
  <c r="E64" i="1"/>
  <c r="F64" i="1"/>
  <c r="G64" i="1"/>
  <c r="C64" i="1"/>
  <c r="D52" i="1"/>
  <c r="D54" i="1" s="1"/>
  <c r="E52" i="1"/>
  <c r="E54" i="1" s="1"/>
  <c r="F52" i="1"/>
  <c r="F54" i="1" s="1"/>
  <c r="G52" i="1"/>
  <c r="G54" i="1" s="1"/>
  <c r="C52" i="1"/>
  <c r="C54" i="1" s="1"/>
  <c r="G43" i="1"/>
  <c r="G44" i="1" s="1"/>
  <c r="D43" i="1"/>
  <c r="D44" i="1" s="1"/>
  <c r="E43" i="1"/>
  <c r="E44" i="1" s="1"/>
  <c r="F43" i="1"/>
  <c r="F44" i="1" s="1"/>
  <c r="C43" i="1"/>
  <c r="C44" i="1" s="1"/>
  <c r="D30" i="1"/>
  <c r="E30" i="1"/>
  <c r="F30" i="1"/>
  <c r="G30" i="1"/>
  <c r="C30" i="1"/>
  <c r="D22" i="1"/>
  <c r="E22" i="1"/>
  <c r="F22" i="1"/>
  <c r="G22" i="1"/>
  <c r="C22" i="1"/>
  <c r="D16" i="1"/>
  <c r="D24" i="1" s="1"/>
  <c r="E16" i="1"/>
  <c r="E24" i="1" s="1"/>
  <c r="F16" i="1"/>
  <c r="F24" i="1" s="1"/>
  <c r="G16" i="1"/>
  <c r="C16" i="1"/>
  <c r="G9" i="1"/>
  <c r="F9" i="1"/>
  <c r="E9" i="1"/>
  <c r="D9" i="1"/>
  <c r="C9" i="1"/>
  <c r="D101" i="1"/>
  <c r="E101" i="1"/>
  <c r="F101" i="1"/>
  <c r="C101" i="1"/>
  <c r="C23" i="1" l="1"/>
  <c r="G24" i="1"/>
  <c r="D103" i="1"/>
  <c r="C103" i="1"/>
  <c r="F103" i="1"/>
  <c r="E103" i="1"/>
  <c r="C102" i="1"/>
  <c r="F102" i="1"/>
  <c r="E102" i="1"/>
  <c r="D102" i="1"/>
  <c r="D23" i="1"/>
  <c r="E23" i="1"/>
  <c r="F23" i="1"/>
  <c r="G23" i="1"/>
  <c r="C24" i="1"/>
</calcChain>
</file>

<file path=xl/sharedStrings.xml><?xml version="1.0" encoding="utf-8"?>
<sst xmlns="http://schemas.openxmlformats.org/spreadsheetml/2006/main" count="140" uniqueCount="108">
  <si>
    <t>12 mths</t>
  </si>
  <si>
    <t>15 mths</t>
  </si>
  <si>
    <t>INCOME</t>
  </si>
  <si>
    <t>Revenue From Operations [Gross]</t>
  </si>
  <si>
    <t>Other Operating Revenues</t>
  </si>
  <si>
    <t>Total Operating Revenues</t>
  </si>
  <si>
    <t>Other Income</t>
  </si>
  <si>
    <t>Total Revenue</t>
  </si>
  <si>
    <t>EXPENSES</t>
  </si>
  <si>
    <t>Cost Of Materials Consumed</t>
  </si>
  <si>
    <t>Purchase Of Stock-In Trade</t>
  </si>
  <si>
    <t>Changes In Inventories Of FG,WIP And Stock-In Trade</t>
  </si>
  <si>
    <t>Employee Benefit Expenses</t>
  </si>
  <si>
    <t>Finance Costs</t>
  </si>
  <si>
    <t>Depreciation And Amortisation Expenses</t>
  </si>
  <si>
    <t>Other Expenses</t>
  </si>
  <si>
    <t>Less: Inter Unit / Segment / Division Transfer</t>
  </si>
  <si>
    <t>Total Expenses</t>
  </si>
  <si>
    <t>Profit/Loss Before Exceptional, ExtraOrdinary Items And Tax</t>
  </si>
  <si>
    <t>Exceptional Items</t>
  </si>
  <si>
    <t>Profit/Loss Before Tax</t>
  </si>
  <si>
    <t>Current Tax</t>
  </si>
  <si>
    <t>Deferred Tax</t>
  </si>
  <si>
    <t>Tax For Earlier Years</t>
  </si>
  <si>
    <t>Total Tax Expenses</t>
  </si>
  <si>
    <t>Profit/Loss For The Period</t>
  </si>
  <si>
    <t>Minority Interest</t>
  </si>
  <si>
    <t>Share Of Profit/Loss Of Associates</t>
  </si>
  <si>
    <t>Consolidated Profit/Loss After MI And Associates</t>
  </si>
  <si>
    <t>EARNINGS PER SHARE</t>
  </si>
  <si>
    <t>Basic EPS (Rs.)</t>
  </si>
  <si>
    <t>TYPE</t>
  </si>
  <si>
    <t>EQUITIES AND LIABILITIES</t>
  </si>
  <si>
    <t>SHAREHOLDER'S FUNDS</t>
  </si>
  <si>
    <t>Equity Share Capital</t>
  </si>
  <si>
    <t>Reserves and Surplus</t>
  </si>
  <si>
    <t>Money Received Against Share Warrants</t>
  </si>
  <si>
    <t>Total Shareholders Funds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</si>
  <si>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</si>
  <si>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</si>
  <si>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</si>
  <si>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</si>
  <si>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</si>
  <si>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</si>
  <si>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</si>
  <si>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</si>
  <si>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</si>
  <si>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</si>
  <si>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</si>
  <si>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</si>
  <si>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</si>
  <si>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</si>
  <si>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</si>
  <si>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</si>
  <si>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</si>
  <si>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</si>
  <si>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</si>
  <si>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</si>
  <si>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</si>
  <si>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</si>
  <si>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</si>
  <si>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</si>
  <si>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</si>
  <si>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</si>
  <si>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</si>
  <si>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</si>
  <si>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</si>
  <si>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</si>
  <si>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</si>
  <si>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</si>
  <si>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</si>
  <si>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Mar '24</t>
  </si>
  <si>
    <t>Mar '23</t>
  </si>
  <si>
    <t>Dec '21</t>
  </si>
  <si>
    <t>Dec '20</t>
  </si>
  <si>
    <t>Dec '19</t>
  </si>
  <si>
    <t>Net Profit Before Tax</t>
  </si>
  <si>
    <t>Net Cash From Operating Activities</t>
  </si>
  <si>
    <t>Net Cash (used in)/from Financing Activities</t>
  </si>
  <si>
    <t>Net (decrease)/increase In Cash and Cash Equivalents</t>
  </si>
  <si>
    <t>Opening Cash &amp; Cash Equivalents</t>
  </si>
  <si>
    <t>Closing Cash &amp; Cash Equivalents</t>
  </si>
  <si>
    <t>Net Cash (used in)/from Investing Activities</t>
  </si>
  <si>
    <t>Money received against share warrants</t>
  </si>
  <si>
    <t>Purchase of property, plant and equipment, intangibles etc.</t>
  </si>
  <si>
    <t>Inter corporate deposits given</t>
  </si>
  <si>
    <t>Balance sheet</t>
  </si>
  <si>
    <t>PAT margin</t>
  </si>
  <si>
    <t>Debt to Equity</t>
  </si>
  <si>
    <t>Ratios</t>
  </si>
  <si>
    <t>% increase in Profits for each year</t>
  </si>
  <si>
    <t>% increase in Revenue</t>
  </si>
  <si>
    <t>% increase in expenses</t>
  </si>
  <si>
    <t>Total Liabilities</t>
  </si>
  <si>
    <t>Consolidated P&amp;L Statement</t>
  </si>
  <si>
    <t xml:space="preserve">Consolidated Cash Flow </t>
  </si>
  <si>
    <t>TAX EXPENSES CONTINUED OPERATIONS</t>
  </si>
  <si>
    <t>SUB-TYPE</t>
  </si>
  <si>
    <t>PROFITABILITY RATIOS</t>
  </si>
  <si>
    <t>Operating Margins</t>
  </si>
  <si>
    <t>LEVERAGE RATIOS</t>
  </si>
  <si>
    <t>Interest Coverage Ratios</t>
  </si>
  <si>
    <t>VALUATION RATIOS</t>
  </si>
  <si>
    <t>P/E (Price to Earning)</t>
  </si>
  <si>
    <t>P/B (Price to Booking)</t>
  </si>
  <si>
    <t>P/S (Price to Sales)</t>
  </si>
  <si>
    <t>CASH EQUIVALENTS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</si>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</sst>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42">
    <xf numFmtId="0" fontId="0" fillId="0" borderId="0" xfId="0"/>
    <xf numFmtId="0" fontId="3" fillId="0" borderId="0" xfId="0" applyFont="1"/>
    <xf numFmtId="0" fontId="3" fillId="3" borderId="0" xfId="0" applyFont="1" applyFill="1"/>
    <xf numFmtId="0" fontId="3" fillId="4" borderId="0" xfId="0" applyFont="1" applyFill="1"/>
    <xf numFmtId="0" fontId="2" fillId="0" borderId="0" xfId="0" applyFont="1"/>
    <xf numFmtId="0" fontId="2" fillId="0" borderId="0" xfId="0" applyFont="1" applyFill="1"/>
    <xf numFmtId="164" fontId="3" fillId="0" borderId="0" xfId="0" applyNumberFormat="1" applyFont="1"/>
    <xf numFmtId="0" fontId="3" fillId="0" borderId="0" xfId="0" applyFont="1" applyFill="1"/>
    <xf numFmtId="164" fontId="4" fillId="7" borderId="2" xfId="0" applyNumberFormat="1" applyFont="1" applyFill="1" applyBorder="1" applyAlignment="1">
      <alignment horizontal="center"/>
    </xf>
    <xf numFmtId="164" fontId="2" fillId="5" borderId="2" xfId="2" applyNumberFormat="1" applyFont="1" applyFill="1" applyBorder="1" applyAlignment="1"/>
    <xf numFmtId="164" fontId="2" fillId="5" borderId="2" xfId="2" applyNumberFormat="1" applyFont="1" applyFill="1" applyBorder="1" applyAlignment="1">
      <alignment horizontal="right" vertical="center"/>
    </xf>
    <xf numFmtId="164" fontId="3" fillId="5" borderId="2" xfId="2" applyNumberFormat="1" applyFont="1" applyFill="1" applyBorder="1" applyAlignment="1"/>
    <xf numFmtId="164" fontId="2" fillId="5" borderId="2" xfId="2" applyNumberFormat="1" applyFont="1" applyFill="1" applyBorder="1" applyAlignment="1"/>
    <xf numFmtId="164" fontId="3" fillId="6" borderId="2" xfId="2" applyNumberFormat="1" applyFont="1" applyFill="1" applyBorder="1" applyAlignment="1"/>
    <xf numFmtId="164" fontId="2" fillId="6" borderId="2" xfId="2" applyNumberFormat="1" applyFont="1" applyFill="1" applyBorder="1" applyAlignment="1">
      <alignment vertical="center"/>
    </xf>
    <xf numFmtId="164" fontId="2" fillId="6" borderId="2" xfId="2" applyNumberFormat="1" applyFont="1" applyFill="1" applyBorder="1" applyAlignment="1">
      <alignment horizontal="right" vertical="center"/>
    </xf>
    <xf numFmtId="164" fontId="3" fillId="0" borderId="3" xfId="2" applyNumberFormat="1" applyFont="1" applyFill="1" applyBorder="1" applyAlignment="1"/>
    <xf numFmtId="164" fontId="2" fillId="0" borderId="3" xfId="2" applyNumberFormat="1" applyFont="1" applyFill="1" applyBorder="1" applyAlignment="1">
      <alignment vertical="center"/>
    </xf>
    <xf numFmtId="164" fontId="2" fillId="0" borderId="3" xfId="2" applyNumberFormat="1" applyFont="1" applyFill="1" applyBorder="1" applyAlignment="1">
      <alignment horizontal="right" vertical="center"/>
    </xf>
    <xf numFmtId="164" fontId="2" fillId="5" borderId="2" xfId="2" applyNumberFormat="1" applyFont="1" applyFill="1" applyBorder="1" applyAlignment="1">
      <alignment vertical="center"/>
    </xf>
    <xf numFmtId="164" fontId="3" fillId="5" borderId="2" xfId="2" applyNumberFormat="1" applyFont="1" applyFill="1" applyBorder="1" applyAlignment="1">
      <alignment vertical="center"/>
    </xf>
    <xf numFmtId="164" fontId="3" fillId="5" borderId="2" xfId="2" applyNumberFormat="1" applyFont="1" applyFill="1" applyBorder="1" applyAlignment="1">
      <alignment horizontal="right" vertical="center"/>
    </xf>
    <xf numFmtId="164" fontId="2" fillId="5" borderId="2" xfId="2" applyNumberFormat="1" applyFont="1" applyFill="1" applyBorder="1" applyAlignment="1">
      <alignment vertical="center"/>
    </xf>
    <xf numFmtId="0" fontId="4" fillId="7" borderId="2" xfId="2" applyFont="1" applyFill="1" applyBorder="1" applyAlignment="1">
      <alignment horizontal="center"/>
    </xf>
    <xf numFmtId="0" fontId="3" fillId="5" borderId="2" xfId="2" applyFont="1" applyFill="1" applyBorder="1"/>
    <xf numFmtId="0" fontId="2" fillId="5" borderId="2" xfId="2" applyFont="1" applyFill="1" applyBorder="1"/>
    <xf numFmtId="0" fontId="2" fillId="5" borderId="4" xfId="2" applyFont="1" applyFill="1" applyBorder="1" applyAlignment="1">
      <alignment horizontal="left"/>
    </xf>
    <xf numFmtId="0" fontId="2" fillId="5" borderId="5" xfId="2" applyFont="1" applyFill="1" applyBorder="1" applyAlignment="1">
      <alignment horizontal="left"/>
    </xf>
    <xf numFmtId="0" fontId="3" fillId="5" borderId="0" xfId="0" applyFont="1" applyFill="1"/>
    <xf numFmtId="10" fontId="3" fillId="5" borderId="2" xfId="2" applyNumberFormat="1" applyFont="1" applyFill="1" applyBorder="1"/>
    <xf numFmtId="10" fontId="3" fillId="5" borderId="2" xfId="1" applyNumberFormat="1" applyFont="1" applyFill="1" applyBorder="1"/>
    <xf numFmtId="0" fontId="2" fillId="5" borderId="4" xfId="2" applyFont="1" applyFill="1" applyBorder="1" applyAlignment="1"/>
    <xf numFmtId="10" fontId="2" fillId="5" borderId="2" xfId="2" applyNumberFormat="1" applyFont="1" applyFill="1" applyBorder="1" applyAlignment="1">
      <alignment horizontal="right" vertical="center"/>
    </xf>
    <xf numFmtId="10" fontId="2" fillId="5" borderId="2" xfId="2" applyNumberFormat="1" applyFont="1" applyFill="1" applyBorder="1"/>
    <xf numFmtId="0" fontId="3" fillId="5" borderId="2" xfId="0" applyFont="1" applyFill="1" applyBorder="1"/>
    <xf numFmtId="0" fontId="3" fillId="5" borderId="7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5" borderId="2" xfId="0" applyFont="1" applyFill="1" applyBorder="1"/>
    <xf numFmtId="164" fontId="2" fillId="6" borderId="2" xfId="2" applyNumberFormat="1" applyFont="1" applyFill="1" applyBorder="1" applyAlignment="1">
      <alignment horizontal="left" vertical="center"/>
    </xf>
    <xf numFmtId="0" fontId="2" fillId="6" borderId="2" xfId="0" applyFont="1" applyFill="1" applyBorder="1"/>
    <xf numFmtId="164" fontId="3" fillId="5" borderId="5" xfId="2" applyNumberFormat="1" applyFont="1" applyFill="1" applyBorder="1" applyAlignment="1">
      <alignment horizontal="left" vertical="center"/>
    </xf>
    <xf numFmtId="164" fontId="2" fillId="5" borderId="4" xfId="2" applyNumberFormat="1" applyFont="1" applyFill="1" applyBorder="1" applyAlignment="1">
      <alignment horizontal="left" vertical="center"/>
    </xf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2" defaultPivotStyle="PivotStyleLight16"/>
  <colors>
    <mruColors>
      <color rgb="FFFFAFAF"/>
      <color rgb="FFFF9B9B"/>
      <color rgb="FFEA9898"/>
      <color rgb="FFFCE4D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</xdr:row>
      <xdr:rowOff>0</xdr:rowOff>
    </xdr:from>
    <xdr:to>
      <xdr:col>1</xdr:col>
      <xdr:colOff>76200</xdr:colOff>
      <xdr:row>47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EB2EC0-2F73-105E-706E-BB97A10BE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9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76200</xdr:colOff>
      <xdr:row>48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BDAED8-2AD1-0A10-01C9-C860919D8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4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81</xdr:row>
      <xdr:rowOff>0</xdr:rowOff>
    </xdr:from>
    <xdr:ext cx="76200" cy="76200"/>
    <xdr:pic>
      <xdr:nvPicPr>
        <xdr:cNvPr id="4" name="Picture 3">
          <a:extLst>
            <a:ext uri="{FF2B5EF4-FFF2-40B4-BE49-F238E27FC236}">
              <a16:creationId xmlns:a16="http://schemas.microsoft.com/office/drawing/2014/main" id="{54101754-54FF-4440-9F2A-653D210B0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82</xdr:row>
      <xdr:rowOff>0</xdr:rowOff>
    </xdr:from>
    <xdr:ext cx="76200" cy="76200"/>
    <xdr:pic>
      <xdr:nvPicPr>
        <xdr:cNvPr id="5" name="Picture 4">
          <a:extLst>
            <a:ext uri="{FF2B5EF4-FFF2-40B4-BE49-F238E27FC236}">
              <a16:creationId xmlns:a16="http://schemas.microsoft.com/office/drawing/2014/main" id="{4589EED5-54F3-4FA0-8426-4545E3AB1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76200" cy="76200"/>
    <xdr:pic>
      <xdr:nvPicPr>
        <xdr:cNvPr id="6" name="Picture 5">
          <a:extLst>
            <a:ext uri="{FF2B5EF4-FFF2-40B4-BE49-F238E27FC236}">
              <a16:creationId xmlns:a16="http://schemas.microsoft.com/office/drawing/2014/main" id="{D30C8BF8-6523-4684-B118-3D5614FEE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76200" cy="76200"/>
    <xdr:pic>
      <xdr:nvPicPr>
        <xdr:cNvPr id="7" name="Picture 6">
          <a:extLst>
            <a:ext uri="{FF2B5EF4-FFF2-40B4-BE49-F238E27FC236}">
              <a16:creationId xmlns:a16="http://schemas.microsoft.com/office/drawing/2014/main" id="{571DBAEE-0C00-440A-B029-38330195C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4C78-A2A5-41D4-87AF-936DB5082516}">
  <dimension ref="A1:L110"/>
  <sheetViews>
    <sheetView tabSelected="1" zoomScale="107" zoomScaleNormal="100" workbookViewId="0">
      <selection activeCell="J103" sqref="J103"/>
    </sheetView>
  </sheetViews>
  <sheetFormatPr defaultRowHeight="13.8" x14ac:dyDescent="0.25"/>
  <cols>
    <col min="1" max="1" width="15.109375" style="1" customWidth="1"/>
    <col min="2" max="2" width="56.6640625" style="1" bestFit="1" customWidth="1"/>
    <col min="3" max="4" width="14.33203125" style="1" customWidth="1"/>
    <col min="5" max="5" width="14.88671875" style="1" customWidth="1"/>
    <col min="6" max="6" width="13.5546875" style="1" customWidth="1"/>
    <col min="7" max="7" width="13.77734375" style="1" customWidth="1"/>
    <col min="8" max="9" width="8.88671875" style="1" customWidth="1"/>
    <col min="10" max="16384" width="8.88671875" style="1"/>
  </cols>
  <sheetData>
    <row r="1" spans="1:12" ht="17.399999999999999" x14ac:dyDescent="0.3">
      <c r="A1" s="8" t="s">
        <v>86</v>
      </c>
      <c r="B1" s="8"/>
      <c r="C1" s="8"/>
      <c r="D1" s="8"/>
      <c r="E1" s="8"/>
      <c r="F1" s="8"/>
      <c r="G1" s="8"/>
    </row>
    <row r="2" spans="1:12" x14ac:dyDescent="0.25">
      <c r="A2" s="9" t="s">
        <v>31</v>
      </c>
      <c r="B2" s="19"/>
      <c r="C2" s="10" t="s">
        <v>71</v>
      </c>
      <c r="D2" s="10" t="s">
        <v>72</v>
      </c>
      <c r="E2" s="10" t="s">
        <v>73</v>
      </c>
      <c r="F2" s="10" t="s">
        <v>74</v>
      </c>
      <c r="G2" s="10" t="s">
        <v>75</v>
      </c>
      <c r="H2" s="2"/>
      <c r="I2" s="2"/>
      <c r="J2" s="2"/>
      <c r="K2" s="2"/>
      <c r="L2" s="2"/>
    </row>
    <row r="3" spans="1:12" x14ac:dyDescent="0.25">
      <c r="A3" s="11"/>
      <c r="B3" s="20"/>
      <c r="C3" s="21" t="s">
        <v>0</v>
      </c>
      <c r="D3" s="21" t="s">
        <v>1</v>
      </c>
      <c r="E3" s="21" t="s">
        <v>0</v>
      </c>
      <c r="F3" s="21" t="s">
        <v>0</v>
      </c>
      <c r="G3" s="21" t="s">
        <v>0</v>
      </c>
    </row>
    <row r="4" spans="1:12" x14ac:dyDescent="0.25">
      <c r="A4" s="22" t="s">
        <v>32</v>
      </c>
      <c r="B4" s="22"/>
      <c r="C4" s="10"/>
      <c r="D4" s="10"/>
      <c r="E4" s="10"/>
      <c r="F4" s="10"/>
      <c r="G4" s="11"/>
    </row>
    <row r="5" spans="1:12" x14ac:dyDescent="0.25">
      <c r="A5" s="22" t="s">
        <v>33</v>
      </c>
      <c r="B5" s="22"/>
      <c r="C5" s="10"/>
      <c r="D5" s="10"/>
      <c r="E5" s="10"/>
      <c r="F5" s="10"/>
      <c r="G5" s="11"/>
    </row>
    <row r="6" spans="1:12" x14ac:dyDescent="0.25">
      <c r="A6" s="11"/>
      <c r="B6" s="20" t="s">
        <v>34</v>
      </c>
      <c r="C6" s="21">
        <v>439.54</v>
      </c>
      <c r="D6" s="21">
        <v>397.13</v>
      </c>
      <c r="E6" s="21">
        <v>397.13</v>
      </c>
      <c r="F6" s="21">
        <v>397.13</v>
      </c>
      <c r="G6" s="21">
        <v>397.13</v>
      </c>
    </row>
    <row r="7" spans="1:12" x14ac:dyDescent="0.25">
      <c r="A7" s="11"/>
      <c r="B7" s="20" t="s">
        <v>35</v>
      </c>
      <c r="C7" s="21">
        <v>38235.870000000003</v>
      </c>
      <c r="D7" s="21">
        <v>26301.040000000001</v>
      </c>
      <c r="E7" s="21">
        <v>25649.64</v>
      </c>
      <c r="F7" s="21">
        <v>24956.61</v>
      </c>
      <c r="G7" s="21">
        <v>22360.47</v>
      </c>
    </row>
    <row r="8" spans="1:12" s="3" customFormat="1" x14ac:dyDescent="0.25">
      <c r="A8" s="11"/>
      <c r="B8" s="20" t="s">
        <v>36</v>
      </c>
      <c r="C8" s="21">
        <v>2779.65</v>
      </c>
      <c r="D8" s="21">
        <v>5000.03</v>
      </c>
      <c r="E8" s="21">
        <v>0</v>
      </c>
      <c r="F8" s="21">
        <v>0</v>
      </c>
      <c r="G8" s="21">
        <v>0</v>
      </c>
    </row>
    <row r="9" spans="1:12" x14ac:dyDescent="0.25">
      <c r="A9" s="13"/>
      <c r="B9" s="14" t="s">
        <v>37</v>
      </c>
      <c r="C9" s="15">
        <f>SUM(C6:C8)</f>
        <v>41455.060000000005</v>
      </c>
      <c r="D9" s="15">
        <f>+SUM(D6:D8)</f>
        <v>31698.2</v>
      </c>
      <c r="E9" s="15">
        <f>SUM(E6:E8)</f>
        <v>26046.77</v>
      </c>
      <c r="F9" s="15">
        <f>SUM(F6:F8)</f>
        <v>25353.74</v>
      </c>
      <c r="G9" s="15">
        <f>SUM(G6:G8)</f>
        <v>22757.600000000002</v>
      </c>
    </row>
    <row r="10" spans="1:12" x14ac:dyDescent="0.25">
      <c r="A10" s="11"/>
      <c r="B10" s="20" t="s">
        <v>26</v>
      </c>
      <c r="C10" s="21">
        <v>9390.84</v>
      </c>
      <c r="D10" s="21">
        <v>7058.35</v>
      </c>
      <c r="E10" s="21">
        <v>6931.61</v>
      </c>
      <c r="F10" s="21">
        <v>7145.03</v>
      </c>
      <c r="G10" s="21">
        <v>6340.89</v>
      </c>
    </row>
    <row r="11" spans="1:12" x14ac:dyDescent="0.25">
      <c r="A11" s="22" t="s">
        <v>38</v>
      </c>
      <c r="B11" s="22"/>
      <c r="C11" s="10"/>
      <c r="D11" s="10"/>
      <c r="E11" s="10"/>
      <c r="F11" s="10"/>
      <c r="G11" s="11"/>
    </row>
    <row r="12" spans="1:12" x14ac:dyDescent="0.25">
      <c r="A12" s="11"/>
      <c r="B12" s="20" t="s">
        <v>39</v>
      </c>
      <c r="C12" s="21">
        <v>18.91</v>
      </c>
      <c r="D12" s="21">
        <v>34.22</v>
      </c>
      <c r="E12" s="21">
        <v>33.6</v>
      </c>
      <c r="F12" s="21">
        <v>43.5</v>
      </c>
      <c r="G12" s="21">
        <v>43.6</v>
      </c>
    </row>
    <row r="13" spans="1:12" x14ac:dyDescent="0.25">
      <c r="A13" s="11"/>
      <c r="B13" s="20" t="s">
        <v>40</v>
      </c>
      <c r="C13" s="21">
        <v>1549.1</v>
      </c>
      <c r="D13" s="21">
        <v>700.37</v>
      </c>
      <c r="E13" s="21">
        <v>721.56</v>
      </c>
      <c r="F13" s="21">
        <v>756.19</v>
      </c>
      <c r="G13" s="21">
        <v>626</v>
      </c>
    </row>
    <row r="14" spans="1:12" x14ac:dyDescent="0.25">
      <c r="A14" s="11"/>
      <c r="B14" s="20" t="s">
        <v>41</v>
      </c>
      <c r="C14" s="21">
        <v>499.05</v>
      </c>
      <c r="D14" s="21">
        <v>451.77</v>
      </c>
      <c r="E14" s="21">
        <v>415.38</v>
      </c>
      <c r="F14" s="21">
        <v>399.39</v>
      </c>
      <c r="G14" s="21">
        <v>420.8</v>
      </c>
    </row>
    <row r="15" spans="1:12" x14ac:dyDescent="0.25">
      <c r="A15" s="11"/>
      <c r="B15" s="20" t="s">
        <v>42</v>
      </c>
      <c r="C15" s="21">
        <v>255.97</v>
      </c>
      <c r="D15" s="21">
        <v>264.88</v>
      </c>
      <c r="E15" s="21">
        <v>278.97000000000003</v>
      </c>
      <c r="F15" s="21">
        <v>281.54000000000002</v>
      </c>
      <c r="G15" s="21">
        <v>271.41000000000003</v>
      </c>
    </row>
    <row r="16" spans="1:12" x14ac:dyDescent="0.25">
      <c r="A16" s="13"/>
      <c r="B16" s="14" t="s">
        <v>43</v>
      </c>
      <c r="C16" s="15">
        <f>SUM(C12:C15)</f>
        <v>2323.0299999999997</v>
      </c>
      <c r="D16" s="15">
        <f t="shared" ref="D16:G16" si="0">SUM(D12:D15)</f>
        <v>1451.2400000000002</v>
      </c>
      <c r="E16" s="15">
        <f t="shared" si="0"/>
        <v>1449.51</v>
      </c>
      <c r="F16" s="15">
        <f t="shared" si="0"/>
        <v>1480.62</v>
      </c>
      <c r="G16" s="15">
        <f t="shared" si="0"/>
        <v>1361.8100000000002</v>
      </c>
    </row>
    <row r="17" spans="1:7" x14ac:dyDescent="0.25">
      <c r="A17" s="22" t="s">
        <v>44</v>
      </c>
      <c r="B17" s="22"/>
      <c r="C17" s="10"/>
      <c r="D17" s="10"/>
      <c r="E17" s="10"/>
      <c r="F17" s="10"/>
      <c r="G17" s="11"/>
    </row>
    <row r="18" spans="1:7" x14ac:dyDescent="0.25">
      <c r="A18" s="11"/>
      <c r="B18" s="20" t="s">
        <v>45</v>
      </c>
      <c r="C18" s="21">
        <v>17.87</v>
      </c>
      <c r="D18" s="21">
        <v>13.49</v>
      </c>
      <c r="E18" s="21">
        <v>0</v>
      </c>
      <c r="F18" s="21">
        <v>0</v>
      </c>
      <c r="G18" s="21">
        <v>0</v>
      </c>
    </row>
    <row r="19" spans="1:7" x14ac:dyDescent="0.25">
      <c r="A19" s="11"/>
      <c r="B19" s="20" t="s">
        <v>46</v>
      </c>
      <c r="C19" s="21">
        <v>3108.75</v>
      </c>
      <c r="D19" s="21">
        <v>2773.91</v>
      </c>
      <c r="E19" s="21">
        <v>2403.16</v>
      </c>
      <c r="F19" s="21">
        <v>2912.82</v>
      </c>
      <c r="G19" s="21">
        <v>2213.41</v>
      </c>
    </row>
    <row r="20" spans="1:7" x14ac:dyDescent="0.25">
      <c r="A20" s="11"/>
      <c r="B20" s="20" t="s">
        <v>47</v>
      </c>
      <c r="C20" s="21">
        <v>8959.2900000000009</v>
      </c>
      <c r="D20" s="21">
        <v>8711.6299999999992</v>
      </c>
      <c r="E20" s="21">
        <v>13182.14</v>
      </c>
      <c r="F20" s="21">
        <v>8290.43</v>
      </c>
      <c r="G20" s="21">
        <v>7025.85</v>
      </c>
    </row>
    <row r="21" spans="1:7" s="3" customFormat="1" x14ac:dyDescent="0.25">
      <c r="A21" s="11"/>
      <c r="B21" s="20" t="s">
        <v>48</v>
      </c>
      <c r="C21" s="21">
        <v>42.97</v>
      </c>
      <c r="D21" s="21">
        <v>14.64</v>
      </c>
      <c r="E21" s="21">
        <v>14.84</v>
      </c>
      <c r="F21" s="21">
        <v>24.64</v>
      </c>
      <c r="G21" s="21">
        <v>21.14</v>
      </c>
    </row>
    <row r="22" spans="1:7" ht="19.2" customHeight="1" x14ac:dyDescent="0.25">
      <c r="A22" s="13"/>
      <c r="B22" s="14" t="s">
        <v>49</v>
      </c>
      <c r="C22" s="15">
        <f>SUM(C18:C21)</f>
        <v>12128.88</v>
      </c>
      <c r="D22" s="15">
        <f t="shared" ref="D22:G22" si="1">SUM(D18:D21)</f>
        <v>11513.669999999998</v>
      </c>
      <c r="E22" s="15">
        <f t="shared" si="1"/>
        <v>15600.14</v>
      </c>
      <c r="F22" s="15">
        <f t="shared" si="1"/>
        <v>11227.89</v>
      </c>
      <c r="G22" s="15">
        <f t="shared" si="1"/>
        <v>9260.4</v>
      </c>
    </row>
    <row r="23" spans="1:7" x14ac:dyDescent="0.25">
      <c r="A23" s="13"/>
      <c r="B23" s="14" t="s">
        <v>50</v>
      </c>
      <c r="C23" s="15">
        <f>SUM(C9,C10,C16,C22)</f>
        <v>65297.810000000005</v>
      </c>
      <c r="D23" s="15">
        <f t="shared" ref="D23:G23" si="2">SUM(D9,D10,D16,D22)</f>
        <v>51721.46</v>
      </c>
      <c r="E23" s="15">
        <f t="shared" si="2"/>
        <v>50028.03</v>
      </c>
      <c r="F23" s="15">
        <f t="shared" si="2"/>
        <v>45207.28</v>
      </c>
      <c r="G23" s="15">
        <f t="shared" si="2"/>
        <v>39720.700000000004</v>
      </c>
    </row>
    <row r="24" spans="1:7" x14ac:dyDescent="0.25">
      <c r="A24" s="13"/>
      <c r="B24" s="14" t="s">
        <v>93</v>
      </c>
      <c r="C24" s="15">
        <f>C16+C22</f>
        <v>14451.91</v>
      </c>
      <c r="D24" s="15">
        <f t="shared" ref="D24:G24" si="3">D16+D22</f>
        <v>12964.909999999998</v>
      </c>
      <c r="E24" s="15">
        <f t="shared" si="3"/>
        <v>17049.649999999998</v>
      </c>
      <c r="F24" s="15">
        <f t="shared" si="3"/>
        <v>12708.509999999998</v>
      </c>
      <c r="G24" s="15">
        <f t="shared" si="3"/>
        <v>10622.21</v>
      </c>
    </row>
    <row r="25" spans="1:7" x14ac:dyDescent="0.25">
      <c r="A25" s="22" t="s">
        <v>51</v>
      </c>
      <c r="B25" s="22"/>
      <c r="C25" s="10"/>
      <c r="D25" s="10"/>
      <c r="E25" s="10"/>
      <c r="F25" s="10"/>
      <c r="G25" s="11"/>
    </row>
    <row r="26" spans="1:7" s="3" customFormat="1" x14ac:dyDescent="0.25">
      <c r="A26" s="22" t="s">
        <v>52</v>
      </c>
      <c r="B26" s="22"/>
      <c r="C26" s="10"/>
      <c r="D26" s="10"/>
      <c r="E26" s="10"/>
      <c r="F26" s="10"/>
      <c r="G26" s="11"/>
    </row>
    <row r="27" spans="1:7" x14ac:dyDescent="0.25">
      <c r="A27" s="11"/>
      <c r="B27" s="20" t="s">
        <v>53</v>
      </c>
      <c r="C27" s="21">
        <v>20715.009999999998</v>
      </c>
      <c r="D27" s="21">
        <v>15317.5</v>
      </c>
      <c r="E27" s="21">
        <v>17845.66</v>
      </c>
      <c r="F27" s="21">
        <v>14159.76</v>
      </c>
      <c r="G27" s="21">
        <v>12389.23</v>
      </c>
    </row>
    <row r="28" spans="1:7" x14ac:dyDescent="0.25">
      <c r="A28" s="11"/>
      <c r="B28" s="20" t="s">
        <v>54</v>
      </c>
      <c r="C28" s="21">
        <v>3454.19</v>
      </c>
      <c r="D28" s="21">
        <v>364.3</v>
      </c>
      <c r="E28" s="21">
        <v>0</v>
      </c>
      <c r="F28" s="21">
        <v>224.11</v>
      </c>
      <c r="G28" s="21">
        <v>220.63</v>
      </c>
    </row>
    <row r="29" spans="1:7" x14ac:dyDescent="0.25">
      <c r="A29" s="11"/>
      <c r="B29" s="20" t="s">
        <v>55</v>
      </c>
      <c r="C29" s="21">
        <v>2658.45</v>
      </c>
      <c r="D29" s="21">
        <v>2525.87</v>
      </c>
      <c r="E29" s="21">
        <v>0</v>
      </c>
      <c r="F29" s="21">
        <v>2196.38</v>
      </c>
      <c r="G29" s="21">
        <v>2421.85</v>
      </c>
    </row>
    <row r="30" spans="1:7" x14ac:dyDescent="0.25">
      <c r="A30" s="11"/>
      <c r="B30" s="19" t="s">
        <v>56</v>
      </c>
      <c r="C30" s="10">
        <f>SUM(C27:C29)</f>
        <v>26827.649999999998</v>
      </c>
      <c r="D30" s="10">
        <f t="shared" ref="D30:G30" si="4">SUM(D27:D29)</f>
        <v>18207.669999999998</v>
      </c>
      <c r="E30" s="10">
        <f t="shared" si="4"/>
        <v>17845.66</v>
      </c>
      <c r="F30" s="10">
        <f t="shared" si="4"/>
        <v>16580.25</v>
      </c>
      <c r="G30" s="10">
        <f t="shared" si="4"/>
        <v>15031.71</v>
      </c>
    </row>
    <row r="31" spans="1:7" x14ac:dyDescent="0.25">
      <c r="A31" s="11"/>
      <c r="B31" s="20" t="s">
        <v>57</v>
      </c>
      <c r="C31" s="21">
        <v>89.86</v>
      </c>
      <c r="D31" s="21">
        <v>213.65</v>
      </c>
      <c r="E31" s="21">
        <v>214.88</v>
      </c>
      <c r="F31" s="21">
        <v>198.11</v>
      </c>
      <c r="G31" s="21">
        <v>167.3</v>
      </c>
    </row>
    <row r="32" spans="1:7" x14ac:dyDescent="0.25">
      <c r="A32" s="11"/>
      <c r="B32" s="20" t="s">
        <v>58</v>
      </c>
      <c r="C32" s="21">
        <v>36.94</v>
      </c>
      <c r="D32" s="21">
        <v>0</v>
      </c>
      <c r="E32" s="21">
        <v>0</v>
      </c>
      <c r="F32" s="21">
        <v>2.91</v>
      </c>
      <c r="G32" s="21">
        <v>2.91</v>
      </c>
    </row>
    <row r="33" spans="1:7" x14ac:dyDescent="0.25">
      <c r="A33" s="11"/>
      <c r="B33" s="20" t="s">
        <v>59</v>
      </c>
      <c r="C33" s="21">
        <v>11.58</v>
      </c>
      <c r="D33" s="21">
        <v>9.89</v>
      </c>
      <c r="E33" s="21">
        <v>10.18</v>
      </c>
      <c r="F33" s="21">
        <v>11.56</v>
      </c>
      <c r="G33" s="21">
        <v>212.28</v>
      </c>
    </row>
    <row r="34" spans="1:7" x14ac:dyDescent="0.25">
      <c r="A34" s="11"/>
      <c r="B34" s="20" t="s">
        <v>60</v>
      </c>
      <c r="C34" s="21">
        <v>5260.35</v>
      </c>
      <c r="D34" s="21">
        <v>6171.19</v>
      </c>
      <c r="E34" s="21">
        <v>5401.58</v>
      </c>
      <c r="F34" s="21">
        <v>3522.34</v>
      </c>
      <c r="G34" s="21">
        <v>3625.56</v>
      </c>
    </row>
    <row r="35" spans="1:7" x14ac:dyDescent="0.25">
      <c r="A35" s="13"/>
      <c r="B35" s="14" t="s">
        <v>61</v>
      </c>
      <c r="C35" s="15">
        <v>40445.65</v>
      </c>
      <c r="D35" s="15">
        <v>32472.09</v>
      </c>
      <c r="E35" s="15">
        <v>31341.99</v>
      </c>
      <c r="F35" s="15">
        <v>28184.86</v>
      </c>
      <c r="G35" s="15">
        <v>26915.87</v>
      </c>
    </row>
    <row r="36" spans="1:7" ht="19.2" customHeight="1" x14ac:dyDescent="0.25">
      <c r="A36" s="22" t="s">
        <v>62</v>
      </c>
      <c r="B36" s="22"/>
      <c r="C36" s="10"/>
      <c r="D36" s="10"/>
      <c r="E36" s="10"/>
      <c r="F36" s="10"/>
      <c r="G36" s="11"/>
    </row>
    <row r="37" spans="1:7" x14ac:dyDescent="0.25">
      <c r="A37" s="11"/>
      <c r="B37" s="20" t="s">
        <v>63</v>
      </c>
      <c r="C37" s="21">
        <v>758.69</v>
      </c>
      <c r="D37" s="21">
        <v>0</v>
      </c>
      <c r="E37" s="21">
        <v>0</v>
      </c>
      <c r="F37" s="21">
        <v>0</v>
      </c>
      <c r="G37" s="21">
        <v>0</v>
      </c>
    </row>
    <row r="38" spans="1:7" x14ac:dyDescent="0.25">
      <c r="A38" s="11"/>
      <c r="B38" s="20" t="s">
        <v>64</v>
      </c>
      <c r="C38" s="21">
        <v>3608.55</v>
      </c>
      <c r="D38" s="21">
        <v>3272.79</v>
      </c>
      <c r="E38" s="21">
        <v>3346.94</v>
      </c>
      <c r="F38" s="21">
        <v>2738.04</v>
      </c>
      <c r="G38" s="21">
        <v>1648.58</v>
      </c>
    </row>
    <row r="39" spans="1:7" x14ac:dyDescent="0.25">
      <c r="A39" s="11"/>
      <c r="B39" s="20" t="s">
        <v>65</v>
      </c>
      <c r="C39" s="21">
        <v>1213.1400000000001</v>
      </c>
      <c r="D39" s="21">
        <v>1154.3599999999999</v>
      </c>
      <c r="E39" s="21">
        <v>1051.45</v>
      </c>
      <c r="F39" s="21">
        <v>645.83000000000004</v>
      </c>
      <c r="G39" s="21">
        <v>561.13</v>
      </c>
    </row>
    <row r="40" spans="1:7" x14ac:dyDescent="0.25">
      <c r="A40" s="11"/>
      <c r="B40" s="20" t="s">
        <v>66</v>
      </c>
      <c r="C40" s="21">
        <v>11068.87</v>
      </c>
      <c r="D40" s="21">
        <v>2961.04</v>
      </c>
      <c r="E40" s="21">
        <v>9830.4</v>
      </c>
      <c r="F40" s="21">
        <v>11694.29</v>
      </c>
      <c r="G40" s="21">
        <v>8935.6299999999992</v>
      </c>
    </row>
    <row r="41" spans="1:7" x14ac:dyDescent="0.25">
      <c r="A41" s="11"/>
      <c r="B41" s="20" t="s">
        <v>67</v>
      </c>
      <c r="C41" s="21">
        <v>6.24</v>
      </c>
      <c r="D41" s="21">
        <v>8.61</v>
      </c>
      <c r="E41" s="21">
        <v>9.25</v>
      </c>
      <c r="F41" s="21">
        <v>9.91</v>
      </c>
      <c r="G41" s="21">
        <v>62.06</v>
      </c>
    </row>
    <row r="42" spans="1:7" x14ac:dyDescent="0.25">
      <c r="A42" s="11"/>
      <c r="B42" s="20" t="s">
        <v>68</v>
      </c>
      <c r="C42" s="21">
        <v>8196.67</v>
      </c>
      <c r="D42" s="21">
        <v>11852.57</v>
      </c>
      <c r="E42" s="21">
        <v>4448</v>
      </c>
      <c r="F42" s="21">
        <v>1934.35</v>
      </c>
      <c r="G42" s="21">
        <v>1597.43</v>
      </c>
    </row>
    <row r="43" spans="1:7" x14ac:dyDescent="0.25">
      <c r="A43" s="13"/>
      <c r="B43" s="14" t="s">
        <v>69</v>
      </c>
      <c r="C43" s="15">
        <f>SUM(C37:C42)</f>
        <v>24852.160000000003</v>
      </c>
      <c r="D43" s="15">
        <f t="shared" ref="D43:F43" si="5">SUM(D37:D42)</f>
        <v>19249.37</v>
      </c>
      <c r="E43" s="15">
        <f t="shared" si="5"/>
        <v>18686.04</v>
      </c>
      <c r="F43" s="15">
        <f t="shared" si="5"/>
        <v>17022.419999999998</v>
      </c>
      <c r="G43" s="15">
        <f>SUM(G37:G42)</f>
        <v>12804.83</v>
      </c>
    </row>
    <row r="44" spans="1:7" x14ac:dyDescent="0.25">
      <c r="A44" s="13"/>
      <c r="B44" s="14" t="s">
        <v>70</v>
      </c>
      <c r="C44" s="15">
        <f>SUM(C35,C43)</f>
        <v>65297.810000000005</v>
      </c>
      <c r="D44" s="15">
        <f t="shared" ref="D44:G44" si="6">SUM(D35,D43)</f>
        <v>51721.46</v>
      </c>
      <c r="E44" s="15">
        <f t="shared" si="6"/>
        <v>50028.03</v>
      </c>
      <c r="F44" s="15">
        <f t="shared" si="6"/>
        <v>45207.28</v>
      </c>
      <c r="G44" s="15">
        <f t="shared" si="6"/>
        <v>39720.699999999997</v>
      </c>
    </row>
    <row r="45" spans="1:7" s="7" customFormat="1" x14ac:dyDescent="0.25">
      <c r="A45" s="16"/>
      <c r="B45" s="17"/>
      <c r="C45" s="18"/>
      <c r="D45" s="18"/>
      <c r="E45" s="18"/>
      <c r="F45" s="18"/>
      <c r="G45" s="18"/>
    </row>
    <row r="46" spans="1:7" ht="17.399999999999999" x14ac:dyDescent="0.3">
      <c r="A46" s="8" t="s">
        <v>94</v>
      </c>
      <c r="B46" s="8"/>
      <c r="C46" s="8"/>
      <c r="D46" s="8"/>
      <c r="E46" s="8"/>
      <c r="F46" s="8"/>
      <c r="G46" s="8"/>
    </row>
    <row r="47" spans="1:7" s="4" customFormat="1" x14ac:dyDescent="0.25">
      <c r="A47" s="9" t="s">
        <v>31</v>
      </c>
      <c r="B47" s="9" t="s">
        <v>97</v>
      </c>
      <c r="C47" s="10" t="s">
        <v>71</v>
      </c>
      <c r="D47" s="10" t="s">
        <v>72</v>
      </c>
      <c r="E47" s="10" t="s">
        <v>73</v>
      </c>
      <c r="F47" s="10" t="s">
        <v>74</v>
      </c>
      <c r="G47" s="10" t="s">
        <v>75</v>
      </c>
    </row>
    <row r="48" spans="1:7" x14ac:dyDescent="0.25">
      <c r="A48" s="11"/>
      <c r="B48" s="11"/>
      <c r="C48" s="11" t="s">
        <v>0</v>
      </c>
      <c r="D48" s="11" t="s">
        <v>1</v>
      </c>
      <c r="E48" s="11" t="s">
        <v>0</v>
      </c>
      <c r="F48" s="11" t="s">
        <v>0</v>
      </c>
      <c r="G48" s="11" t="s">
        <v>0</v>
      </c>
    </row>
    <row r="49" spans="1:7" s="4" customFormat="1" x14ac:dyDescent="0.25">
      <c r="A49" s="12" t="s">
        <v>2</v>
      </c>
      <c r="B49" s="12"/>
      <c r="C49" s="9"/>
      <c r="D49" s="9"/>
      <c r="E49" s="9"/>
      <c r="F49" s="9"/>
      <c r="G49" s="9"/>
    </row>
    <row r="50" spans="1:7" s="4" customFormat="1" x14ac:dyDescent="0.25">
      <c r="A50" s="9"/>
      <c r="B50" s="11" t="s">
        <v>3</v>
      </c>
      <c r="C50" s="11">
        <v>32529.79</v>
      </c>
      <c r="D50" s="11">
        <v>38398.01</v>
      </c>
      <c r="E50" s="11">
        <v>30982.83</v>
      </c>
      <c r="F50" s="11">
        <v>28548.080000000002</v>
      </c>
      <c r="G50" s="11">
        <v>24093.86</v>
      </c>
    </row>
    <row r="51" spans="1:7" x14ac:dyDescent="0.25">
      <c r="A51" s="11"/>
      <c r="B51" s="11" t="s">
        <v>4</v>
      </c>
      <c r="C51" s="11">
        <v>629.85</v>
      </c>
      <c r="D51" s="11">
        <v>539.02</v>
      </c>
      <c r="E51" s="11">
        <v>0</v>
      </c>
      <c r="F51" s="11">
        <v>417.38</v>
      </c>
      <c r="G51" s="11">
        <v>422.31</v>
      </c>
    </row>
    <row r="52" spans="1:7" s="4" customFormat="1" x14ac:dyDescent="0.25">
      <c r="A52" s="9"/>
      <c r="B52" s="9" t="s">
        <v>5</v>
      </c>
      <c r="C52" s="9">
        <f>SUM(C50+C51)</f>
        <v>33159.64</v>
      </c>
      <c r="D52" s="9">
        <f t="shared" ref="D52:G52" si="7">SUM(D50+D51)</f>
        <v>38937.03</v>
      </c>
      <c r="E52" s="9">
        <f t="shared" si="7"/>
        <v>30982.83</v>
      </c>
      <c r="F52" s="9">
        <f t="shared" si="7"/>
        <v>28965.460000000003</v>
      </c>
      <c r="G52" s="9">
        <f t="shared" si="7"/>
        <v>24516.170000000002</v>
      </c>
    </row>
    <row r="53" spans="1:7" x14ac:dyDescent="0.25">
      <c r="A53" s="11"/>
      <c r="B53" s="11" t="s">
        <v>6</v>
      </c>
      <c r="C53" s="11">
        <v>1166.4000000000001</v>
      </c>
      <c r="D53" s="11">
        <v>737.71</v>
      </c>
      <c r="E53" s="11">
        <v>456.74</v>
      </c>
      <c r="F53" s="11">
        <v>352.44</v>
      </c>
      <c r="G53" s="11">
        <v>449.59</v>
      </c>
    </row>
    <row r="54" spans="1:7" s="4" customFormat="1" x14ac:dyDescent="0.25">
      <c r="A54" s="13"/>
      <c r="B54" s="14" t="s">
        <v>7</v>
      </c>
      <c r="C54" s="15">
        <f>SUM(C52:C53)</f>
        <v>34326.04</v>
      </c>
      <c r="D54" s="15">
        <f t="shared" ref="D54:G54" si="8">SUM(D52:D53)</f>
        <v>39674.74</v>
      </c>
      <c r="E54" s="15">
        <f t="shared" si="8"/>
        <v>31439.570000000003</v>
      </c>
      <c r="F54" s="15">
        <f t="shared" si="8"/>
        <v>29317.9</v>
      </c>
      <c r="G54" s="15">
        <f t="shared" si="8"/>
        <v>24965.760000000002</v>
      </c>
    </row>
    <row r="55" spans="1:7" s="4" customFormat="1" x14ac:dyDescent="0.25">
      <c r="A55" s="12" t="s">
        <v>8</v>
      </c>
      <c r="B55" s="12"/>
      <c r="C55" s="9"/>
      <c r="D55" s="9"/>
      <c r="E55" s="9"/>
      <c r="F55" s="9"/>
      <c r="G55" s="9"/>
    </row>
    <row r="56" spans="1:7" x14ac:dyDescent="0.25">
      <c r="A56" s="11"/>
      <c r="B56" s="11" t="s">
        <v>9</v>
      </c>
      <c r="C56" s="11">
        <v>12431.27</v>
      </c>
      <c r="D56" s="11">
        <v>16511.55</v>
      </c>
      <c r="E56" s="11">
        <v>3715.83</v>
      </c>
      <c r="F56" s="11">
        <v>9970.93</v>
      </c>
      <c r="G56" s="11">
        <v>7360.51</v>
      </c>
    </row>
    <row r="57" spans="1:7" x14ac:dyDescent="0.25">
      <c r="A57" s="11"/>
      <c r="B57" s="11" t="s">
        <v>10</v>
      </c>
      <c r="C57" s="11">
        <v>576.83000000000004</v>
      </c>
      <c r="D57" s="11">
        <v>481.12</v>
      </c>
      <c r="E57" s="11">
        <v>393.25</v>
      </c>
      <c r="F57" s="11">
        <v>309.20999999999998</v>
      </c>
      <c r="G57" s="11">
        <v>334.92</v>
      </c>
    </row>
    <row r="58" spans="1:7" x14ac:dyDescent="0.25">
      <c r="A58" s="11"/>
      <c r="B58" s="11" t="s">
        <v>11</v>
      </c>
      <c r="C58" s="11">
        <v>23.99</v>
      </c>
      <c r="D58" s="11">
        <v>-119.86</v>
      </c>
      <c r="E58" s="11">
        <v>-401.45</v>
      </c>
      <c r="F58" s="11">
        <v>-530.34</v>
      </c>
      <c r="G58" s="11">
        <v>256.45</v>
      </c>
    </row>
    <row r="59" spans="1:7" x14ac:dyDescent="0.25">
      <c r="A59" s="11"/>
      <c r="B59" s="11" t="s">
        <v>12</v>
      </c>
      <c r="C59" s="11">
        <v>1352.79</v>
      </c>
      <c r="D59" s="11">
        <v>1856.53</v>
      </c>
      <c r="E59" s="11">
        <v>1469.26</v>
      </c>
      <c r="F59" s="11">
        <v>1529.15</v>
      </c>
      <c r="G59" s="11">
        <v>1540.4</v>
      </c>
    </row>
    <row r="60" spans="1:7" x14ac:dyDescent="0.25">
      <c r="A60" s="11"/>
      <c r="B60" s="11" t="s">
        <v>13</v>
      </c>
      <c r="C60" s="11">
        <v>276.38</v>
      </c>
      <c r="D60" s="11">
        <v>194.9</v>
      </c>
      <c r="E60" s="11">
        <v>157.61000000000001</v>
      </c>
      <c r="F60" s="11">
        <v>145.66</v>
      </c>
      <c r="G60" s="11">
        <v>140.22</v>
      </c>
    </row>
    <row r="61" spans="1:7" x14ac:dyDescent="0.25">
      <c r="A61" s="11"/>
      <c r="B61" s="11" t="s">
        <v>14</v>
      </c>
      <c r="C61" s="11">
        <v>1623.38</v>
      </c>
      <c r="D61" s="11">
        <v>1644.67</v>
      </c>
      <c r="E61" s="11">
        <v>1292.3399999999999</v>
      </c>
      <c r="F61" s="11">
        <v>1152.49</v>
      </c>
      <c r="G61" s="11">
        <v>1161.78</v>
      </c>
    </row>
    <row r="62" spans="1:7" x14ac:dyDescent="0.25">
      <c r="A62" s="11"/>
      <c r="B62" s="11" t="s">
        <v>15</v>
      </c>
      <c r="C62" s="11">
        <v>12389.61</v>
      </c>
      <c r="D62" s="11">
        <v>15132.22</v>
      </c>
      <c r="E62" s="11">
        <v>21923.96</v>
      </c>
      <c r="F62" s="11">
        <v>11520.74</v>
      </c>
      <c r="G62" s="11">
        <v>10040.459999999999</v>
      </c>
    </row>
    <row r="63" spans="1:7" x14ac:dyDescent="0.25">
      <c r="A63" s="11"/>
      <c r="B63" s="11" t="s">
        <v>16</v>
      </c>
      <c r="C63" s="11">
        <v>14.36</v>
      </c>
      <c r="D63" s="11">
        <v>46.9</v>
      </c>
      <c r="E63" s="11">
        <v>0</v>
      </c>
      <c r="F63" s="11">
        <v>44.63</v>
      </c>
      <c r="G63" s="11">
        <v>22.14</v>
      </c>
    </row>
    <row r="64" spans="1:7" s="4" customFormat="1" x14ac:dyDescent="0.25">
      <c r="A64" s="13"/>
      <c r="B64" s="14" t="s">
        <v>17</v>
      </c>
      <c r="C64" s="15">
        <f>SUM(C56:C62) -C63</f>
        <v>28659.89</v>
      </c>
      <c r="D64" s="15">
        <f t="shared" ref="D64:G64" si="9">SUM(D56:D62) -D63</f>
        <v>35654.229999999996</v>
      </c>
      <c r="E64" s="15">
        <f t="shared" si="9"/>
        <v>28550.799999999999</v>
      </c>
      <c r="F64" s="15">
        <f t="shared" si="9"/>
        <v>24053.209999999995</v>
      </c>
      <c r="G64" s="15">
        <f t="shared" si="9"/>
        <v>20812.599999999999</v>
      </c>
    </row>
    <row r="65" spans="1:7" x14ac:dyDescent="0.25">
      <c r="A65" s="11"/>
      <c r="B65" s="11" t="s">
        <v>18</v>
      </c>
      <c r="C65" s="11">
        <v>5666.15</v>
      </c>
      <c r="D65" s="11">
        <v>4020.51</v>
      </c>
      <c r="E65" s="11">
        <v>2888.77</v>
      </c>
      <c r="F65" s="11">
        <v>5264.69</v>
      </c>
      <c r="G65" s="11">
        <v>4153.16</v>
      </c>
    </row>
    <row r="66" spans="1:7" x14ac:dyDescent="0.25">
      <c r="A66" s="11"/>
      <c r="B66" s="11" t="s">
        <v>19</v>
      </c>
      <c r="C66" s="11">
        <v>211.57</v>
      </c>
      <c r="D66" s="11">
        <v>-319.04000000000002</v>
      </c>
      <c r="E66" s="11">
        <v>-171.91</v>
      </c>
      <c r="F66" s="11">
        <v>-120.45</v>
      </c>
      <c r="G66" s="11">
        <v>-176.01</v>
      </c>
    </row>
    <row r="67" spans="1:7" s="4" customFormat="1" x14ac:dyDescent="0.25">
      <c r="A67" s="13"/>
      <c r="B67" s="14" t="s">
        <v>20</v>
      </c>
      <c r="C67" s="15">
        <f>SUM(C65:C66)</f>
        <v>5877.7199999999993</v>
      </c>
      <c r="D67" s="15">
        <f t="shared" ref="D67:G67" si="10">SUM(D65:D66)</f>
        <v>3701.4700000000003</v>
      </c>
      <c r="E67" s="15">
        <f t="shared" si="10"/>
        <v>2716.86</v>
      </c>
      <c r="F67" s="15">
        <f t="shared" si="10"/>
        <v>5144.24</v>
      </c>
      <c r="G67" s="15">
        <f t="shared" si="10"/>
        <v>3977.1499999999996</v>
      </c>
    </row>
    <row r="68" spans="1:7" s="4" customFormat="1" x14ac:dyDescent="0.25">
      <c r="A68" s="12" t="s">
        <v>96</v>
      </c>
      <c r="B68" s="12"/>
      <c r="C68" s="9"/>
      <c r="D68" s="9"/>
      <c r="E68" s="9"/>
      <c r="F68" s="9"/>
      <c r="G68" s="9"/>
    </row>
    <row r="69" spans="1:7" x14ac:dyDescent="0.25">
      <c r="A69" s="11"/>
      <c r="B69" s="11" t="s">
        <v>21</v>
      </c>
      <c r="C69" s="11">
        <v>1260.1099999999999</v>
      </c>
      <c r="D69" s="11">
        <v>770.6</v>
      </c>
      <c r="E69" s="11">
        <v>479.52</v>
      </c>
      <c r="F69" s="11">
        <v>1326.98</v>
      </c>
      <c r="G69" s="11">
        <v>1200.42</v>
      </c>
    </row>
    <row r="70" spans="1:7" x14ac:dyDescent="0.25">
      <c r="A70" s="11"/>
      <c r="B70" s="11" t="s">
        <v>22</v>
      </c>
      <c r="C70" s="11">
        <v>169.39</v>
      </c>
      <c r="D70" s="11">
        <v>-65.489999999999995</v>
      </c>
      <c r="E70" s="11">
        <v>0</v>
      </c>
      <c r="F70" s="11">
        <v>126.45</v>
      </c>
      <c r="G70" s="11">
        <v>-315.67</v>
      </c>
    </row>
    <row r="71" spans="1:7" x14ac:dyDescent="0.25">
      <c r="A71" s="11"/>
      <c r="B71" s="11" t="s">
        <v>23</v>
      </c>
      <c r="C71" s="11">
        <v>-266.89</v>
      </c>
      <c r="D71" s="11">
        <v>0</v>
      </c>
      <c r="E71" s="11">
        <v>0</v>
      </c>
      <c r="F71" s="11">
        <v>0</v>
      </c>
      <c r="G71" s="11">
        <v>0</v>
      </c>
    </row>
    <row r="72" spans="1:7" s="4" customFormat="1" x14ac:dyDescent="0.25">
      <c r="A72" s="13"/>
      <c r="B72" s="14" t="s">
        <v>24</v>
      </c>
      <c r="C72" s="15">
        <f>SUM(C69:C71)</f>
        <v>1162.6100000000001</v>
      </c>
      <c r="D72" s="15">
        <f t="shared" ref="D72:G72" si="11">SUM(D69:D71)</f>
        <v>705.11</v>
      </c>
      <c r="E72" s="15">
        <f t="shared" si="11"/>
        <v>479.52</v>
      </c>
      <c r="F72" s="15">
        <f t="shared" si="11"/>
        <v>1453.43</v>
      </c>
      <c r="G72" s="15">
        <f t="shared" si="11"/>
        <v>884.75</v>
      </c>
    </row>
    <row r="73" spans="1:7" s="4" customFormat="1" x14ac:dyDescent="0.25">
      <c r="A73" s="9"/>
      <c r="B73" s="9" t="s">
        <v>25</v>
      </c>
      <c r="C73" s="9">
        <v>4715.1099999999997</v>
      </c>
      <c r="D73" s="9">
        <v>2996.36</v>
      </c>
      <c r="E73" s="9">
        <v>2237.34</v>
      </c>
      <c r="F73" s="9">
        <v>3690.81</v>
      </c>
      <c r="G73" s="9">
        <v>3092.4</v>
      </c>
    </row>
    <row r="74" spans="1:7" x14ac:dyDescent="0.25">
      <c r="A74" s="11"/>
      <c r="B74" s="11" t="s">
        <v>26</v>
      </c>
      <c r="C74" s="11">
        <v>-1161.22</v>
      </c>
      <c r="D74" s="11">
        <v>-440.98</v>
      </c>
      <c r="E74" s="11">
        <v>-322.62</v>
      </c>
      <c r="F74" s="11">
        <v>-930.66</v>
      </c>
      <c r="G74" s="11">
        <v>-741.4</v>
      </c>
    </row>
    <row r="75" spans="1:7" x14ac:dyDescent="0.25">
      <c r="A75" s="11"/>
      <c r="B75" s="11" t="s">
        <v>27</v>
      </c>
      <c r="C75" s="11">
        <v>22.9</v>
      </c>
      <c r="D75" s="11">
        <v>28.02</v>
      </c>
      <c r="E75" s="11">
        <v>23.74</v>
      </c>
      <c r="F75" s="11">
        <v>20.23</v>
      </c>
      <c r="G75" s="11">
        <v>14.44</v>
      </c>
    </row>
    <row r="76" spans="1:7" s="5" customFormat="1" x14ac:dyDescent="0.25">
      <c r="A76" s="13"/>
      <c r="B76" s="14" t="s">
        <v>28</v>
      </c>
      <c r="C76" s="15">
        <f>SUM(C73:C75)</f>
        <v>3576.7899999999995</v>
      </c>
      <c r="D76" s="15">
        <f t="shared" ref="D76:G76" si="12">SUM(D73:D75)</f>
        <v>2583.4</v>
      </c>
      <c r="E76" s="15">
        <f t="shared" si="12"/>
        <v>1938.4600000000003</v>
      </c>
      <c r="F76" s="15">
        <f t="shared" si="12"/>
        <v>2780.38</v>
      </c>
      <c r="G76" s="15">
        <f t="shared" si="12"/>
        <v>2365.44</v>
      </c>
    </row>
    <row r="77" spans="1:7" s="4" customFormat="1" x14ac:dyDescent="0.25">
      <c r="A77" s="12" t="s">
        <v>29</v>
      </c>
      <c r="B77" s="12"/>
      <c r="C77" s="9"/>
      <c r="D77" s="9"/>
      <c r="E77" s="9"/>
      <c r="F77" s="9"/>
      <c r="G77" s="9"/>
    </row>
    <row r="78" spans="1:7" x14ac:dyDescent="0.25">
      <c r="A78" s="11"/>
      <c r="B78" s="11" t="s">
        <v>30</v>
      </c>
      <c r="C78" s="11">
        <v>18</v>
      </c>
      <c r="D78" s="11">
        <v>13</v>
      </c>
      <c r="E78" s="11">
        <v>10</v>
      </c>
      <c r="F78" s="11">
        <v>14</v>
      </c>
      <c r="G78" s="11">
        <v>12</v>
      </c>
    </row>
    <row r="79" spans="1:7" x14ac:dyDescent="0.25">
      <c r="A79" s="6"/>
      <c r="B79" s="6"/>
      <c r="C79" s="6"/>
      <c r="D79" s="6"/>
      <c r="E79" s="6"/>
      <c r="F79" s="6"/>
      <c r="G79" s="6"/>
    </row>
    <row r="80" spans="1:7" ht="17.399999999999999" x14ac:dyDescent="0.3">
      <c r="A80" s="8" t="s">
        <v>95</v>
      </c>
      <c r="B80" s="8"/>
      <c r="C80" s="8"/>
      <c r="D80" s="8"/>
      <c r="E80" s="8"/>
      <c r="F80" s="8"/>
      <c r="G80" s="8"/>
    </row>
    <row r="81" spans="1:7" x14ac:dyDescent="0.25">
      <c r="A81" s="9"/>
      <c r="B81" s="9"/>
      <c r="C81" s="10" t="s">
        <v>71</v>
      </c>
      <c r="D81" s="10" t="s">
        <v>72</v>
      </c>
      <c r="E81" s="10" t="s">
        <v>73</v>
      </c>
      <c r="F81" s="10" t="s">
        <v>74</v>
      </c>
      <c r="G81" s="10" t="s">
        <v>75</v>
      </c>
    </row>
    <row r="82" spans="1:7" x14ac:dyDescent="0.25">
      <c r="A82" s="20"/>
      <c r="B82" s="20"/>
      <c r="C82" s="21" t="s">
        <v>0</v>
      </c>
      <c r="D82" s="21" t="s">
        <v>1</v>
      </c>
      <c r="E82" s="21" t="s">
        <v>0</v>
      </c>
      <c r="F82" s="21" t="s">
        <v>0</v>
      </c>
      <c r="G82" s="21" t="s">
        <v>0</v>
      </c>
    </row>
    <row r="83" spans="1:7" x14ac:dyDescent="0.25">
      <c r="A83" s="28"/>
      <c r="B83" s="19" t="s">
        <v>76</v>
      </c>
      <c r="C83" s="10">
        <v>5900.62</v>
      </c>
      <c r="D83" s="10">
        <v>3729.49</v>
      </c>
      <c r="E83" s="10">
        <v>5164.47</v>
      </c>
      <c r="F83" s="10">
        <v>3991.59</v>
      </c>
      <c r="G83" s="10">
        <v>3875.31</v>
      </c>
    </row>
    <row r="84" spans="1:7" x14ac:dyDescent="0.25">
      <c r="A84" s="20"/>
      <c r="B84" s="20" t="s">
        <v>84</v>
      </c>
      <c r="C84" s="21">
        <v>-4482.46</v>
      </c>
      <c r="D84" s="21">
        <v>-4231.78</v>
      </c>
      <c r="E84" s="21">
        <v>0</v>
      </c>
      <c r="F84" s="21">
        <v>0</v>
      </c>
      <c r="G84" s="21">
        <v>0</v>
      </c>
    </row>
    <row r="85" spans="1:7" x14ac:dyDescent="0.25">
      <c r="A85" s="20"/>
      <c r="B85" s="20" t="s">
        <v>85</v>
      </c>
      <c r="C85" s="21">
        <v>-2340.61</v>
      </c>
      <c r="D85" s="21">
        <v>0</v>
      </c>
      <c r="E85" s="21">
        <v>0</v>
      </c>
      <c r="F85" s="21">
        <v>0</v>
      </c>
      <c r="G85" s="21">
        <v>0</v>
      </c>
    </row>
    <row r="86" spans="1:7" x14ac:dyDescent="0.25">
      <c r="A86" s="20"/>
      <c r="B86" s="20" t="s">
        <v>83</v>
      </c>
      <c r="C86" s="21">
        <v>6660.96</v>
      </c>
      <c r="D86" s="21">
        <v>5000.03</v>
      </c>
      <c r="E86" s="21">
        <v>0</v>
      </c>
      <c r="F86" s="21">
        <v>0</v>
      </c>
      <c r="G86" s="21">
        <v>0</v>
      </c>
    </row>
    <row r="87" spans="1:7" x14ac:dyDescent="0.25">
      <c r="A87" s="41" t="s">
        <v>107</v>
      </c>
      <c r="B87" s="40"/>
      <c r="C87" s="21"/>
      <c r="D87" s="21"/>
      <c r="E87" s="21"/>
      <c r="F87" s="21"/>
      <c r="G87" s="21"/>
    </row>
    <row r="88" spans="1:7" x14ac:dyDescent="0.25">
      <c r="A88" s="37"/>
      <c r="B88" s="11" t="s">
        <v>77</v>
      </c>
      <c r="C88" s="21">
        <v>5645.82</v>
      </c>
      <c r="D88" s="21">
        <v>734.92</v>
      </c>
      <c r="E88" s="21">
        <v>5309.16</v>
      </c>
      <c r="F88" s="21">
        <v>4832.37</v>
      </c>
      <c r="G88" s="21">
        <v>4738.7</v>
      </c>
    </row>
    <row r="89" spans="1:7" x14ac:dyDescent="0.25">
      <c r="A89" s="37"/>
      <c r="B89" s="11" t="s">
        <v>82</v>
      </c>
      <c r="C89" s="21">
        <v>-8950.43</v>
      </c>
      <c r="D89" s="21">
        <v>-14480.75</v>
      </c>
      <c r="E89" s="21">
        <v>-2007.05</v>
      </c>
      <c r="F89" s="21">
        <v>-1317.31</v>
      </c>
      <c r="G89" s="21">
        <v>-1192.8800000000001</v>
      </c>
    </row>
    <row r="90" spans="1:7" x14ac:dyDescent="0.25">
      <c r="A90" s="37"/>
      <c r="B90" s="11" t="s">
        <v>78</v>
      </c>
      <c r="C90" s="21">
        <v>5688.77</v>
      </c>
      <c r="D90" s="21">
        <v>2931.01</v>
      </c>
      <c r="E90" s="21">
        <v>-515.76</v>
      </c>
      <c r="F90" s="21">
        <v>-3956.22</v>
      </c>
      <c r="G90" s="21">
        <v>-629.37</v>
      </c>
    </row>
    <row r="91" spans="1:7" x14ac:dyDescent="0.25">
      <c r="A91" s="39"/>
      <c r="B91" s="38" t="s">
        <v>79</v>
      </c>
      <c r="C91" s="15">
        <f>SUM(C88,C89,C90)</f>
        <v>2384.16</v>
      </c>
      <c r="D91" s="15">
        <f>SUM(D88,D89,D90)</f>
        <v>-10814.82</v>
      </c>
      <c r="E91" s="15">
        <f>SUM(E88,E89,E90)</f>
        <v>2786.3499999999995</v>
      </c>
      <c r="F91" s="15">
        <f>SUM(F88,F89,F90)</f>
        <v>-441.15999999999985</v>
      </c>
      <c r="G91" s="15">
        <f>SUM(G88,G89,G90)</f>
        <v>2916.45</v>
      </c>
    </row>
    <row r="92" spans="1:7" x14ac:dyDescent="0.25">
      <c r="A92" s="36" t="s">
        <v>106</v>
      </c>
      <c r="B92" s="35"/>
      <c r="C92" s="21"/>
      <c r="D92" s="21"/>
      <c r="E92" s="21"/>
      <c r="F92" s="21"/>
      <c r="G92" s="21"/>
    </row>
    <row r="93" spans="1:7" x14ac:dyDescent="0.25">
      <c r="A93" s="34"/>
      <c r="B93" s="11" t="s">
        <v>80</v>
      </c>
      <c r="C93" s="21">
        <v>613.54</v>
      </c>
      <c r="D93" s="21">
        <v>11358.69</v>
      </c>
      <c r="E93" s="21">
        <v>8572.0300000000007</v>
      </c>
      <c r="F93" s="21">
        <v>9012.73</v>
      </c>
      <c r="G93" s="21">
        <v>6093.11</v>
      </c>
    </row>
    <row r="94" spans="1:7" x14ac:dyDescent="0.25">
      <c r="A94" s="34"/>
      <c r="B94" s="20" t="s">
        <v>81</v>
      </c>
      <c r="C94" s="21">
        <v>2997.7</v>
      </c>
      <c r="D94" s="21">
        <v>543.87</v>
      </c>
      <c r="E94" s="21">
        <v>11358.38</v>
      </c>
      <c r="F94" s="21">
        <v>8571.57</v>
      </c>
      <c r="G94" s="21">
        <v>9009.56</v>
      </c>
    </row>
    <row r="95" spans="1:7" x14ac:dyDescent="0.25">
      <c r="A95" s="6"/>
      <c r="B95" s="6"/>
      <c r="C95" s="6"/>
      <c r="D95" s="6"/>
      <c r="E95" s="6"/>
      <c r="F95" s="6"/>
      <c r="G95" s="6"/>
    </row>
    <row r="96" spans="1:7" ht="17.399999999999999" x14ac:dyDescent="0.3">
      <c r="A96" s="23" t="s">
        <v>89</v>
      </c>
      <c r="B96" s="23"/>
      <c r="C96" s="23"/>
      <c r="D96" s="23"/>
      <c r="E96" s="23"/>
      <c r="F96" s="23"/>
      <c r="G96" s="23"/>
    </row>
    <row r="97" spans="1:7" x14ac:dyDescent="0.25">
      <c r="A97" s="25" t="s">
        <v>31</v>
      </c>
      <c r="B97" s="25" t="s">
        <v>97</v>
      </c>
      <c r="C97" s="10" t="s">
        <v>71</v>
      </c>
      <c r="D97" s="10" t="s">
        <v>72</v>
      </c>
      <c r="E97" s="10" t="s">
        <v>73</v>
      </c>
      <c r="F97" s="10" t="s">
        <v>74</v>
      </c>
      <c r="G97" s="10" t="s">
        <v>75</v>
      </c>
    </row>
    <row r="98" spans="1:7" x14ac:dyDescent="0.25">
      <c r="A98" s="26" t="s">
        <v>98</v>
      </c>
      <c r="B98" s="27"/>
      <c r="C98" s="10"/>
      <c r="D98" s="10"/>
      <c r="E98" s="10"/>
      <c r="F98" s="10"/>
      <c r="G98" s="10"/>
    </row>
    <row r="99" spans="1:7" ht="14.4" customHeight="1" x14ac:dyDescent="0.25">
      <c r="A99" s="28"/>
      <c r="B99" s="31" t="s">
        <v>99</v>
      </c>
      <c r="C99" s="32">
        <v>0.1792</v>
      </c>
      <c r="D99" s="32">
        <v>0.1082</v>
      </c>
      <c r="E99" s="32">
        <v>9.8299999999999998E-2</v>
      </c>
      <c r="F99" s="32">
        <v>0.1867</v>
      </c>
      <c r="G99" s="32">
        <v>0.17510000000000001</v>
      </c>
    </row>
    <row r="100" spans="1:7" x14ac:dyDescent="0.25">
      <c r="A100" s="24"/>
      <c r="B100" s="25" t="s">
        <v>87</v>
      </c>
      <c r="C100" s="33">
        <f>C73/C54</f>
        <v>0.13736248049585678</v>
      </c>
      <c r="D100" s="33">
        <f t="shared" ref="D100:G100" si="13">D73/D54</f>
        <v>7.5523116219539194E-2</v>
      </c>
      <c r="E100" s="33">
        <f t="shared" si="13"/>
        <v>7.1163187028321306E-2</v>
      </c>
      <c r="F100" s="33">
        <f t="shared" si="13"/>
        <v>0.12588930312198349</v>
      </c>
      <c r="G100" s="33">
        <f t="shared" si="13"/>
        <v>0.12386564638929477</v>
      </c>
    </row>
    <row r="101" spans="1:7" x14ac:dyDescent="0.25">
      <c r="A101" s="24"/>
      <c r="B101" s="24" t="s">
        <v>90</v>
      </c>
      <c r="C101" s="29">
        <f>(C73-D73)/D73</f>
        <v>0.57361265001535178</v>
      </c>
      <c r="D101" s="29">
        <f t="shared" ref="D101:F101" si="14">(D73-E73)/E73</f>
        <v>0.33925107493720219</v>
      </c>
      <c r="E101" s="29">
        <f t="shared" si="14"/>
        <v>-0.39380786331455692</v>
      </c>
      <c r="F101" s="29">
        <f t="shared" si="14"/>
        <v>0.19350989522700809</v>
      </c>
      <c r="G101" s="29"/>
    </row>
    <row r="102" spans="1:7" x14ac:dyDescent="0.25">
      <c r="A102" s="24"/>
      <c r="B102" s="24" t="s">
        <v>91</v>
      </c>
      <c r="C102" s="29">
        <f>(C54-D54)/D54</f>
        <v>-0.13481373790981357</v>
      </c>
      <c r="D102" s="29">
        <f t="shared" ref="D102:F102" si="15">(D54-E54)/E54</f>
        <v>0.26193647050516256</v>
      </c>
      <c r="E102" s="29">
        <f t="shared" si="15"/>
        <v>7.2367734387524404E-2</v>
      </c>
      <c r="F102" s="29">
        <f t="shared" si="15"/>
        <v>0.17432435463610957</v>
      </c>
      <c r="G102" s="29"/>
    </row>
    <row r="103" spans="1:7" x14ac:dyDescent="0.25">
      <c r="A103" s="24"/>
      <c r="B103" s="24" t="s">
        <v>92</v>
      </c>
      <c r="C103" s="29">
        <f>(C64-D64)/D64</f>
        <v>-0.19617139396924285</v>
      </c>
      <c r="D103" s="29">
        <f t="shared" ref="D103:F103" si="16">(D64-E64)/E64</f>
        <v>0.24879968337139405</v>
      </c>
      <c r="E103" s="29">
        <f t="shared" si="16"/>
        <v>0.18698502195756844</v>
      </c>
      <c r="F103" s="29">
        <f t="shared" si="16"/>
        <v>0.15570423685651946</v>
      </c>
      <c r="G103" s="29"/>
    </row>
    <row r="104" spans="1:7" x14ac:dyDescent="0.25">
      <c r="A104" s="25" t="s">
        <v>100</v>
      </c>
      <c r="B104" s="24"/>
      <c r="C104" s="29"/>
      <c r="D104" s="29"/>
      <c r="E104" s="29"/>
      <c r="F104" s="29"/>
      <c r="G104" s="29"/>
    </row>
    <row r="105" spans="1:7" x14ac:dyDescent="0.25">
      <c r="A105" s="24"/>
      <c r="B105" s="25" t="s">
        <v>88</v>
      </c>
      <c r="C105" s="33">
        <v>2.0000000000000001E-4</v>
      </c>
      <c r="D105" s="33">
        <v>0</v>
      </c>
      <c r="E105" s="33">
        <v>0</v>
      </c>
      <c r="F105" s="33">
        <v>0</v>
      </c>
      <c r="G105" s="33">
        <v>0</v>
      </c>
    </row>
    <row r="106" spans="1:7" x14ac:dyDescent="0.25">
      <c r="A106" s="24"/>
      <c r="B106" s="24" t="s">
        <v>101</v>
      </c>
      <c r="C106" s="30">
        <v>0.27379999999999999</v>
      </c>
      <c r="D106" s="30">
        <v>0.30070000000000002</v>
      </c>
      <c r="E106" s="30">
        <v>0.27529999999999999</v>
      </c>
      <c r="F106" s="30">
        <v>0.4506</v>
      </c>
      <c r="G106" s="29">
        <v>0.38900000000000001</v>
      </c>
    </row>
    <row r="107" spans="1:7" x14ac:dyDescent="0.25">
      <c r="A107" s="25" t="s">
        <v>102</v>
      </c>
      <c r="B107" s="24"/>
      <c r="C107" s="29"/>
      <c r="D107" s="29"/>
      <c r="E107" s="29"/>
      <c r="F107" s="29"/>
      <c r="G107" s="29"/>
    </row>
    <row r="108" spans="1:7" x14ac:dyDescent="0.25">
      <c r="A108" s="24"/>
      <c r="B108" s="25" t="s">
        <v>103</v>
      </c>
      <c r="C108" s="33">
        <v>0.34039999999999998</v>
      </c>
      <c r="D108" s="33">
        <v>0.28100000000000003</v>
      </c>
      <c r="E108" s="33">
        <v>0</v>
      </c>
      <c r="F108" s="33">
        <v>0</v>
      </c>
      <c r="G108" s="33">
        <v>0</v>
      </c>
    </row>
    <row r="109" spans="1:7" x14ac:dyDescent="0.25">
      <c r="A109" s="24"/>
      <c r="B109" s="25" t="s">
        <v>104</v>
      </c>
      <c r="C109" s="33">
        <v>3.2500000000000001E-2</v>
      </c>
      <c r="D109" s="33">
        <v>2.29E-2</v>
      </c>
      <c r="E109" s="33">
        <v>0.04</v>
      </c>
      <c r="F109" s="33">
        <v>2.9600000000000001E-2</v>
      </c>
      <c r="G109" s="33">
        <v>2.1700000000000001E-2</v>
      </c>
    </row>
    <row r="110" spans="1:7" x14ac:dyDescent="0.25">
      <c r="A110" s="24"/>
      <c r="B110" s="24" t="s">
        <v>105</v>
      </c>
      <c r="C110" s="29">
        <v>4.0599999999999997E-2</v>
      </c>
      <c r="D110" s="29">
        <v>1.8599999999999998E-2</v>
      </c>
      <c r="E110" s="29">
        <v>3.3599999999999998E-2</v>
      </c>
      <c r="F110" s="29">
        <v>2.5899999999999999E-2</v>
      </c>
      <c r="G110" s="29">
        <v>2.0199999999999999E-2</v>
      </c>
    </row>
  </sheetData>
  <mergeCells count="18">
    <mergeCell ref="A98:B98"/>
    <mergeCell ref="A92:B92"/>
    <mergeCell ref="A87:B87"/>
    <mergeCell ref="A46:G46"/>
    <mergeCell ref="A80:G80"/>
    <mergeCell ref="A96:G96"/>
    <mergeCell ref="A77:B77"/>
    <mergeCell ref="A25:B25"/>
    <mergeCell ref="A26:B26"/>
    <mergeCell ref="A36:B36"/>
    <mergeCell ref="A4:B4"/>
    <mergeCell ref="A5:B5"/>
    <mergeCell ref="A11:B11"/>
    <mergeCell ref="A17:B17"/>
    <mergeCell ref="A1:G1"/>
    <mergeCell ref="A49:B49"/>
    <mergeCell ref="A55:B55"/>
    <mergeCell ref="A68:B6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/ A w H W b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P w M B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D A d Z K I p H u A 4 A A A A R A A A A E w A c A E Z v c m 1 1 b G F z L 1 N l Y 3 R p b 2 4 x L m 0 g o h g A K K A U A A A A A A A A A A A A A A A A A A A A A A A A A A A A K 0 5 N L s n M z 1 M I h t C G 1 g B Q S w E C L Q A U A A I A C A D 8 D A d Z u 2 P I V K U A A A D 2 A A A A E g A A A A A A A A A A A A A A A A A A A A A A Q 2 9 u Z m l n L 1 B h Y 2 t h Z 2 U u e G 1 s U E s B A i 0 A F A A C A A g A / A w H W Q / K 6 a u k A A A A 6 Q A A A B M A A A A A A A A A A A A A A A A A 8 Q A A A F t D b 2 5 0 Z W 5 0 X 1 R 5 c G V z X S 5 4 b W x Q S w E C L Q A U A A I A C A D 8 D A d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V E E f C j v 5 U + 1 W Y 9 s R 9 e v r A A A A A A C A A A A A A A Q Z g A A A A E A A C A A A A B 1 s i i z u g p o / o M f / z 9 p Y H 3 O p c a s f W Z E Y 8 s d W 7 c K D T D F / A A A A A A O g A A A A A I A A C A A A A B n J e K B Y n g J O O p s X q D 4 t 6 G R T 1 3 r Z 6 O W t p m v N F Z P 1 j E i B l A A A A D J h u O u g P F B + 9 F 4 q N G P u H d 7 Q 1 l j E m z m 1 D m n g l 9 x W g p w Z D V K e K k B S N d K Z 7 B w D K L x h D Q Z S B X l 9 N Y 3 o Z W m g v p 1 y m 2 e s g Q O Y z n V z H U Z + a r E S 5 r + Q U A A A A C W T t Q 0 u 6 1 C L E 0 H o 7 M z S E 3 l m J L X P x 9 q V k K H G d 7 3 I C a + A h i R B u w x 1 T 3 P 2 x x B c f 0 o I h X 3 9 H h L J 1 k / O d D M P R C Q c 8 7 U < / D a t a M a s h u p > 
</file>

<file path=customXml/itemProps1.xml><?xml version="1.0" encoding="utf-8"?>
<ds:datastoreItem xmlns:ds="http://schemas.openxmlformats.org/officeDocument/2006/customXml" ds:itemID="{B452BE4D-BBFB-47CC-98F7-585E078392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Ambuja 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Gehlot</dc:creator>
  <cp:lastModifiedBy>Rudra Gupta</cp:lastModifiedBy>
  <dcterms:created xsi:type="dcterms:W3CDTF">2024-07-28T10:36:44Z</dcterms:created>
  <dcterms:modified xsi:type="dcterms:W3CDTF">2024-08-07T11:03:43Z</dcterms:modified>
</cp:coreProperties>
</file>